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6" i="1"/>
  <c r="B84" i="1" s="1"/>
  <c r="B85" i="1"/>
  <c r="B83" i="1"/>
  <c r="B82" i="1"/>
  <c r="B81" i="1"/>
  <c r="B80" i="1"/>
  <c r="B79" i="1"/>
  <c r="C70" i="1"/>
  <c r="B70" i="1"/>
  <c r="B68" i="1" s="1"/>
  <c r="B57" i="1"/>
  <c r="B56" i="1"/>
  <c r="B53" i="1"/>
  <c r="B52" i="1"/>
  <c r="B51" i="1"/>
  <c r="B50" i="1"/>
  <c r="B47" i="1" s="1"/>
  <c r="B49" i="1"/>
  <c r="B46" i="1"/>
  <c r="B45" i="1"/>
  <c r="B44" i="1"/>
  <c r="B43" i="1"/>
  <c r="B42" i="1"/>
  <c r="B41" i="1"/>
  <c r="B40" i="1"/>
  <c r="B39" i="1"/>
  <c r="B38" i="1" s="1"/>
  <c r="B37" i="1"/>
  <c r="B36" i="1"/>
  <c r="B34" i="1"/>
  <c r="B33" i="1"/>
  <c r="B32" i="1"/>
  <c r="B30" i="1" s="1"/>
  <c r="B31" i="1"/>
  <c r="B29" i="1"/>
  <c r="B28" i="1"/>
  <c r="B27" i="1"/>
  <c r="B26" i="1"/>
  <c r="B25" i="1"/>
  <c r="B24" i="1"/>
  <c r="B23" i="1"/>
  <c r="B16" i="1" s="1"/>
  <c r="B22" i="1"/>
  <c r="B21" i="1"/>
  <c r="B20" i="1"/>
  <c r="B19" i="1"/>
  <c r="B18" i="1"/>
  <c r="B17" i="1"/>
  <c r="B14" i="1"/>
  <c r="B13" i="1"/>
  <c r="B12" i="1"/>
  <c r="B11" i="1"/>
  <c r="B15" i="1" l="1"/>
  <c r="B10" i="1" s="1"/>
  <c r="B317" i="1"/>
  <c r="B316" i="1"/>
  <c r="B311" i="1"/>
  <c r="B301" i="1"/>
  <c r="B299" i="1"/>
  <c r="B296" i="1"/>
  <c r="B295" i="1" s="1"/>
  <c r="B292" i="1"/>
  <c r="B284" i="1"/>
  <c r="B280" i="1"/>
  <c r="B261" i="1" s="1"/>
  <c r="B256" i="1" s="1"/>
  <c r="B276" i="1"/>
  <c r="B274" i="1"/>
  <c r="B262" i="1"/>
  <c r="B257" i="1"/>
  <c r="B239" i="1" l="1"/>
  <c r="B238" i="1"/>
  <c r="B237" i="1" s="1"/>
  <c r="B236" i="1" s="1"/>
  <c r="B231" i="1"/>
  <c r="B221" i="1"/>
  <c r="B219" i="1"/>
  <c r="B216" i="1"/>
  <c r="B215" i="1" s="1"/>
  <c r="B212" i="1"/>
  <c r="B205" i="1"/>
  <c r="B204" i="1"/>
  <c r="B200" i="1"/>
  <c r="B196" i="1"/>
  <c r="B195" i="1"/>
  <c r="B193" i="1"/>
  <c r="B191" i="1"/>
  <c r="B189" i="1"/>
  <c r="B185" i="1"/>
  <c r="B184" i="1"/>
  <c r="B181" i="1"/>
  <c r="B180" i="1" s="1"/>
  <c r="B175" i="1" s="1"/>
  <c r="B176" i="1"/>
  <c r="B159" i="1" l="1"/>
  <c r="B145" i="1"/>
  <c r="B142" i="1"/>
  <c r="B134" i="1"/>
  <c r="B130" i="1"/>
  <c r="B125" i="1"/>
  <c r="B123" i="1"/>
  <c r="B111" i="1"/>
  <c r="B110" i="1" s="1"/>
  <c r="B106" i="1"/>
  <c r="B105" i="1" s="1"/>
</calcChain>
</file>

<file path=xl/sharedStrings.xml><?xml version="1.0" encoding="utf-8"?>
<sst xmlns="http://schemas.openxmlformats.org/spreadsheetml/2006/main" count="303" uniqueCount="106">
  <si>
    <t>MINISTERUL AFACERILOR INTERNE</t>
  </si>
  <si>
    <t>INSPECTORATUL GENERAL PENTRU IMIGRARI</t>
  </si>
  <si>
    <t xml:space="preserve">CENTRUL REGIONAL DE PROCEDURI SI CAZARE PENTRU </t>
  </si>
  <si>
    <t>SOLICITANTII DE AZIL RADAUTI</t>
  </si>
  <si>
    <t>CIF 21804458</t>
  </si>
  <si>
    <t>SITUAŢIA</t>
  </si>
  <si>
    <t>privind plăţile efectuate la data de  30.09.2023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</si>
  <si>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</si>
  <si>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</si>
  <si>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</si>
  <si>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</si>
  <si>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</si>
  <si>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</si>
  <si>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</si>
  <si>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</si>
  <si>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</si>
  <si>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</si>
  <si>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</si>
  <si>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</si>
  <si>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</si>
  <si>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</si>
  <si>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</si>
  <si>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</si>
  <si>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</si>
  <si>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</si>
  <si>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</si>
  <si>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</si>
  <si>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</si>
  <si>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</si>
  <si>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</si>
  <si>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20.04.03- Reactivi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</si>
  <si>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</si>
  <si>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</si>
  <si>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</si>
  <si>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</si>
  <si>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</si>
  <si>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</si>
  <si>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</si>
  <si>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</si>
  <si>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</si>
  <si>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</si>
  <si>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</si>
  <si>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</si>
  <si>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</si>
  <si>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</si>
  <si>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20.30.02- protocol si reprezentare</t>
  </si>
  <si>
    <t>20.30.30- alte cheltuieli cu bunuri si servicii ( prest. Serv. interpreti)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</si>
  <si>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</si>
  <si>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</si>
  <si>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</si>
  <si>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</si>
  <si>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</si>
  <si>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</si>
  <si>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</si>
  <si>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</si>
  <si>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</si>
  <si>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</si>
  <si>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</si>
  <si>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</si>
  <si>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</si>
  <si>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</si>
  <si>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</si>
  <si>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</si>
  <si>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</si>
  <si>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TITLUL X-ALTE CHELTUIELI-total, din care*):</t>
  </si>
  <si>
    <t>ART. 59.17-Despagubiri civile</t>
  </si>
  <si>
    <t>CENTRUL REGIONAL DE PROCEDURI SI CAZARE A SOLICITANTILOR DE AZIL GALATI</t>
  </si>
  <si>
    <t>privind plăţile efectuate la data de 30.09.2023</t>
  </si>
  <si>
    <t xml:space="preserve"> 20.04.03-Reactivi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</si>
  <si>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</si>
  <si>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</si>
  <si>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</si>
  <si>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</si>
  <si>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</si>
  <si>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</si>
  <si>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</si>
  <si>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</si>
  <si>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</si>
  <si>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</si>
  <si>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</si>
  <si>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TIMISOARA</t>
  </si>
  <si>
    <t>CIF 22471297</t>
  </si>
  <si>
    <t>EXPLICATIE***</t>
  </si>
  <si>
    <r>
      <t>ART:</t>
    </r>
    <r>
      <rPr>
        <sz val="11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</si>
  <si>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1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</si>
  <si>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1"/>
        <color indexed="8"/>
        <rFont val="Palatino Linotype"/>
        <family val="1"/>
        <charset val="238"/>
      </rPr>
      <t>10.03-contributii</t>
    </r>
  </si>
  <si>
    <t>CIF 22084517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</si>
  <si>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</si>
  <si>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</si>
  <si>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</si>
  <si>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ART. 20.15-Munitie, armament de natura activelor fixe pt.armata</t>
  </si>
  <si>
    <t>20.30.01- reclama si publicitate</t>
  </si>
  <si>
    <t>20.30.02- protocol si prezentare</t>
  </si>
  <si>
    <t>20.30.03 - prime de asigurare non-viata</t>
  </si>
  <si>
    <t xml:space="preserve">20.30.30- alte cheltuieli cu bunuri si servicii </t>
  </si>
  <si>
    <t>SURSA A</t>
  </si>
  <si>
    <t>SURSA D</t>
  </si>
  <si>
    <t>58.01. Programe din Fondul European de dezvoltare regionala (FEDR)</t>
  </si>
  <si>
    <t>58.08 Fondul pentru securitate interna (FSI)</t>
  </si>
  <si>
    <t>58.15. Alte facilitati si instrumente postaderare</t>
  </si>
  <si>
    <t>58.31-Mecanismele financiare Spatiul Economic European si Norvegian 2014-2021</t>
  </si>
  <si>
    <t>TITLUL XI-ALTE CHELTUIELI-total, din care*):</t>
  </si>
  <si>
    <t>TITLUL XV-ACTIVE NEFINANCIARE-total, din care*):</t>
  </si>
  <si>
    <t>ART. 71.01.02- Masini, echipamente  si mijloace de transport</t>
  </si>
  <si>
    <t>ART. 71.01.03- Mobilier,aparatura birotica si alte active corp.</t>
  </si>
  <si>
    <t>ART. 71.01.30- Alte active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</si>
</sst>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2" fillId="0" borderId="0" xfId="1" applyFont="1" applyAlignment="1"/>
    <xf numFmtId="0" fontId="2" fillId="0" borderId="0" xfId="0" applyFont="1"/>
    <xf numFmtId="4" fontId="2" fillId="0" borderId="0" xfId="0" applyNumberFormat="1" applyFont="1"/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4" fontId="3" fillId="0" borderId="0" xfId="1" applyNumberFormat="1" applyFont="1" applyBorder="1"/>
    <xf numFmtId="0" fontId="2" fillId="0" borderId="38" xfId="1" applyFont="1" applyBorder="1"/>
    <xf numFmtId="0" fontId="3" fillId="0" borderId="9" xfId="1" applyFont="1" applyBorder="1" applyAlignment="1">
      <alignment vertical="center"/>
    </xf>
    <xf numFmtId="4" fontId="4" fillId="0" borderId="10" xfId="1" applyNumberFormat="1" applyFont="1" applyBorder="1"/>
    <xf numFmtId="0" fontId="2" fillId="0" borderId="8" xfId="1" applyFont="1" applyBorder="1"/>
    <xf numFmtId="4" fontId="2" fillId="0" borderId="12" xfId="1" applyNumberFormat="1" applyFont="1" applyBorder="1"/>
    <xf numFmtId="0" fontId="2" fillId="0" borderId="13" xfId="1" applyFont="1" applyBorder="1"/>
    <xf numFmtId="4" fontId="2" fillId="0" borderId="15" xfId="1" applyNumberFormat="1" applyFont="1" applyBorder="1"/>
    <xf numFmtId="0" fontId="2" fillId="0" borderId="16" xfId="1" applyFont="1" applyBorder="1"/>
    <xf numFmtId="4" fontId="2" fillId="0" borderId="17" xfId="1" applyNumberFormat="1" applyFont="1" applyBorder="1"/>
    <xf numFmtId="0" fontId="2" fillId="0" borderId="18" xfId="1" applyFont="1" applyBorder="1"/>
    <xf numFmtId="0" fontId="2" fillId="0" borderId="19" xfId="1" applyFont="1" applyBorder="1"/>
    <xf numFmtId="4" fontId="2" fillId="0" borderId="0" xfId="1" applyNumberFormat="1" applyFont="1" applyBorder="1"/>
    <xf numFmtId="0" fontId="2" fillId="0" borderId="21" xfId="1" applyFont="1" applyBorder="1"/>
    <xf numFmtId="4" fontId="2" fillId="0" borderId="23" xfId="1" applyNumberFormat="1" applyFont="1" applyBorder="1"/>
    <xf numFmtId="4" fontId="2" fillId="0" borderId="25" xfId="1" applyNumberFormat="1" applyFont="1" applyBorder="1"/>
    <xf numFmtId="4" fontId="2" fillId="0" borderId="26" xfId="1" applyNumberFormat="1" applyFont="1" applyBorder="1"/>
    <xf numFmtId="4" fontId="2" fillId="0" borderId="10" xfId="1" applyNumberFormat="1" applyFont="1" applyBorder="1"/>
    <xf numFmtId="0" fontId="2" fillId="0" borderId="27" xfId="1" applyFont="1" applyBorder="1"/>
    <xf numFmtId="4" fontId="2" fillId="0" borderId="28" xfId="1" applyNumberFormat="1" applyFont="1" applyBorder="1"/>
    <xf numFmtId="4" fontId="2" fillId="0" borderId="29" xfId="1" applyNumberFormat="1" applyFont="1" applyBorder="1"/>
    <xf numFmtId="4" fontId="2" fillId="0" borderId="39" xfId="1" applyNumberFormat="1" applyFont="1" applyBorder="1"/>
    <xf numFmtId="0" fontId="2" fillId="0" borderId="30" xfId="1" applyFont="1" applyBorder="1"/>
    <xf numFmtId="0" fontId="3" fillId="0" borderId="37" xfId="1" applyFont="1" applyBorder="1" applyAlignment="1">
      <alignment horizontal="left" vertical="center" wrapText="1"/>
    </xf>
    <xf numFmtId="4" fontId="2" fillId="0" borderId="37" xfId="1" applyNumberFormat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4" fontId="2" fillId="0" borderId="6" xfId="1" applyNumberFormat="1" applyFont="1" applyBorder="1"/>
    <xf numFmtId="4" fontId="3" fillId="3" borderId="29" xfId="1" applyNumberFormat="1" applyFont="1" applyFill="1" applyBorder="1"/>
    <xf numFmtId="4" fontId="2" fillId="3" borderId="28" xfId="1" applyNumberFormat="1" applyFont="1" applyFill="1" applyBorder="1"/>
    <xf numFmtId="4" fontId="2" fillId="3" borderId="23" xfId="1" applyNumberFormat="1" applyFont="1" applyFill="1" applyBorder="1"/>
    <xf numFmtId="4" fontId="2" fillId="3" borderId="25" xfId="1" applyNumberFormat="1" applyFont="1" applyFill="1" applyBorder="1"/>
    <xf numFmtId="4" fontId="2" fillId="3" borderId="32" xfId="1" applyNumberFormat="1" applyFont="1" applyFill="1" applyBorder="1"/>
    <xf numFmtId="4" fontId="2" fillId="3" borderId="0" xfId="1" applyNumberFormat="1" applyFont="1" applyFill="1" applyBorder="1"/>
    <xf numFmtId="4" fontId="3" fillId="3" borderId="37" xfId="1" applyNumberFormat="1" applyFont="1" applyFill="1" applyBorder="1"/>
    <xf numFmtId="0" fontId="2" fillId="0" borderId="37" xfId="1" applyFont="1" applyBorder="1"/>
    <xf numFmtId="4" fontId="2" fillId="3" borderId="37" xfId="1" applyNumberFormat="1" applyFont="1" applyFill="1" applyBorder="1"/>
    <xf numFmtId="0" fontId="3" fillId="0" borderId="37" xfId="1" applyFont="1" applyBorder="1" applyAlignment="1">
      <alignment vertical="center"/>
    </xf>
    <xf numFmtId="4" fontId="4" fillId="0" borderId="37" xfId="1" applyNumberFormat="1" applyFont="1" applyBorder="1"/>
    <xf numFmtId="4" fontId="2" fillId="0" borderId="45" xfId="1" applyNumberFormat="1" applyFont="1" applyBorder="1"/>
    <xf numFmtId="0" fontId="5" fillId="0" borderId="0" xfId="1" applyFont="1"/>
    <xf numFmtId="0" fontId="5" fillId="0" borderId="0" xfId="1" applyFont="1" applyAlignment="1"/>
    <xf numFmtId="0" fontId="5" fillId="0" borderId="1" xfId="1" applyFont="1" applyBorder="1"/>
    <xf numFmtId="0" fontId="5" fillId="0" borderId="35" xfId="1" applyFont="1" applyBorder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0" xfId="1" applyFont="1" applyBorder="1"/>
    <xf numFmtId="0" fontId="5" fillId="0" borderId="8" xfId="1" applyFont="1" applyBorder="1"/>
    <xf numFmtId="0" fontId="4" fillId="0" borderId="10" xfId="1" applyFont="1" applyBorder="1"/>
    <xf numFmtId="2" fontId="5" fillId="0" borderId="12" xfId="1" applyNumberFormat="1" applyFont="1" applyBorder="1"/>
    <xf numFmtId="0" fontId="5" fillId="0" borderId="13" xfId="1" applyFont="1" applyBorder="1"/>
    <xf numFmtId="2" fontId="5" fillId="0" borderId="15" xfId="1" applyNumberFormat="1" applyFont="1" applyBorder="1"/>
    <xf numFmtId="0" fontId="5" fillId="0" borderId="16" xfId="1" applyFont="1" applyBorder="1"/>
    <xf numFmtId="2" fontId="5" fillId="0" borderId="17" xfId="1" applyNumberFormat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0" xfId="1" applyFont="1" applyBorder="1"/>
    <xf numFmtId="0" fontId="5" fillId="0" borderId="12" xfId="1" applyFont="1" applyBorder="1"/>
    <xf numFmtId="0" fontId="5" fillId="0" borderId="21" xfId="1" applyFont="1" applyBorder="1"/>
    <xf numFmtId="0" fontId="5" fillId="0" borderId="23" xfId="1" applyFont="1" applyBorder="1"/>
    <xf numFmtId="0" fontId="5" fillId="0" borderId="25" xfId="1" applyFont="1" applyBorder="1"/>
    <xf numFmtId="0" fontId="5" fillId="0" borderId="26" xfId="1" applyFont="1" applyBorder="1"/>
    <xf numFmtId="0" fontId="5" fillId="0" borderId="10" xfId="1" applyFont="1" applyBorder="1"/>
    <xf numFmtId="0" fontId="5" fillId="0" borderId="27" xfId="1" applyFont="1" applyBorder="1"/>
    <xf numFmtId="0" fontId="5" fillId="0" borderId="28" xfId="1" applyFont="1" applyBorder="1"/>
    <xf numFmtId="0" fontId="5" fillId="0" borderId="17" xfId="1" applyFont="1" applyBorder="1"/>
    <xf numFmtId="0" fontId="5" fillId="0" borderId="29" xfId="1" applyFont="1" applyBorder="1"/>
    <xf numFmtId="0" fontId="5" fillId="0" borderId="6" xfId="1" applyFont="1" applyBorder="1"/>
    <xf numFmtId="0" fontId="5" fillId="0" borderId="30" xfId="1" applyFont="1" applyBorder="1"/>
    <xf numFmtId="0" fontId="3" fillId="0" borderId="20" xfId="1" applyFont="1" applyBorder="1" applyAlignment="1">
      <alignment horizontal="left" vertical="center" wrapText="1"/>
    </xf>
    <xf numFmtId="0" fontId="5" fillId="0" borderId="31" xfId="1" applyFont="1" applyBorder="1"/>
    <xf numFmtId="0" fontId="5" fillId="0" borderId="32" xfId="1" applyFont="1" applyBorder="1"/>
    <xf numFmtId="0" fontId="4" fillId="0" borderId="0" xfId="1" applyFont="1" applyBorder="1"/>
    <xf numFmtId="0" fontId="5" fillId="0" borderId="34" xfId="1" applyFont="1" applyBorder="1"/>
    <xf numFmtId="4" fontId="5" fillId="0" borderId="0" xfId="1" applyNumberFormat="1" applyFont="1"/>
    <xf numFmtId="0" fontId="5" fillId="0" borderId="0" xfId="0" applyFont="1"/>
    <xf numFmtId="4" fontId="5" fillId="0" borderId="0" xfId="0" applyNumberFormat="1" applyFont="1"/>
    <xf numFmtId="0" fontId="5" fillId="0" borderId="5" xfId="1" applyNumberFormat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8" xfId="1" applyFont="1" applyBorder="1"/>
    <xf numFmtId="4" fontId="5" fillId="0" borderId="12" xfId="1" applyNumberFormat="1" applyFont="1" applyBorder="1"/>
    <xf numFmtId="4" fontId="5" fillId="0" borderId="15" xfId="1" applyNumberFormat="1" applyFont="1" applyBorder="1"/>
    <xf numFmtId="4" fontId="5" fillId="0" borderId="17" xfId="1" applyNumberFormat="1" applyFont="1" applyBorder="1"/>
    <xf numFmtId="4" fontId="5" fillId="0" borderId="0" xfId="1" applyNumberFormat="1" applyFont="1" applyBorder="1"/>
    <xf numFmtId="4" fontId="5" fillId="0" borderId="23" xfId="1" applyNumberFormat="1" applyFont="1" applyBorder="1"/>
    <xf numFmtId="4" fontId="5" fillId="0" borderId="25" xfId="1" applyNumberFormat="1" applyFont="1" applyBorder="1"/>
    <xf numFmtId="4" fontId="5" fillId="0" borderId="26" xfId="1" applyNumberFormat="1" applyFont="1" applyBorder="1"/>
    <xf numFmtId="4" fontId="5" fillId="0" borderId="10" xfId="1" applyNumberFormat="1" applyFont="1" applyBorder="1"/>
    <xf numFmtId="4" fontId="5" fillId="0" borderId="28" xfId="1" applyNumberFormat="1" applyFont="1" applyBorder="1"/>
    <xf numFmtId="4" fontId="5" fillId="0" borderId="29" xfId="1" applyNumberFormat="1" applyFont="1" applyBorder="1"/>
    <xf numFmtId="4" fontId="5" fillId="0" borderId="39" xfId="1" applyNumberFormat="1" applyFont="1" applyBorder="1"/>
    <xf numFmtId="0" fontId="3" fillId="0" borderId="12" xfId="1" applyFont="1" applyBorder="1" applyAlignment="1">
      <alignment horizontal="left" vertical="center" wrapText="1"/>
    </xf>
    <xf numFmtId="4" fontId="5" fillId="0" borderId="40" xfId="1" applyNumberFormat="1" applyFont="1" applyBorder="1"/>
    <xf numFmtId="0" fontId="5" fillId="0" borderId="41" xfId="1" applyFont="1" applyBorder="1"/>
    <xf numFmtId="0" fontId="5" fillId="0" borderId="42" xfId="1" applyFont="1" applyBorder="1"/>
    <xf numFmtId="0" fontId="5" fillId="0" borderId="43" xfId="1" applyFont="1" applyBorder="1"/>
    <xf numFmtId="4" fontId="5" fillId="0" borderId="6" xfId="1" applyNumberFormat="1" applyFont="1" applyBorder="1"/>
    <xf numFmtId="4" fontId="6" fillId="2" borderId="29" xfId="1" applyNumberFormat="1" applyFont="1" applyFill="1" applyBorder="1"/>
    <xf numFmtId="4" fontId="5" fillId="2" borderId="28" xfId="1" applyNumberFormat="1" applyFont="1" applyFill="1" applyBorder="1"/>
    <xf numFmtId="4" fontId="5" fillId="2" borderId="23" xfId="1" applyNumberFormat="1" applyFont="1" applyFill="1" applyBorder="1"/>
    <xf numFmtId="4" fontId="5" fillId="2" borderId="25" xfId="1" applyNumberFormat="1" applyFont="1" applyFill="1" applyBorder="1"/>
    <xf numFmtId="4" fontId="5" fillId="2" borderId="32" xfId="1" applyNumberFormat="1" applyFont="1" applyFill="1" applyBorder="1"/>
    <xf numFmtId="4" fontId="5" fillId="2" borderId="0" xfId="1" applyNumberFormat="1" applyFont="1" applyFill="1" applyBorder="1"/>
    <xf numFmtId="4" fontId="6" fillId="2" borderId="37" xfId="1" applyNumberFormat="1" applyFont="1" applyFill="1" applyBorder="1"/>
    <xf numFmtId="0" fontId="5" fillId="0" borderId="37" xfId="1" applyFont="1" applyBorder="1"/>
    <xf numFmtId="4" fontId="5" fillId="2" borderId="37" xfId="1" applyNumberFormat="1" applyFont="1" applyFill="1" applyBorder="1"/>
    <xf numFmtId="4" fontId="5" fillId="0" borderId="45" xfId="1" applyNumberFormat="1" applyFont="1" applyBorder="1"/>
    <xf numFmtId="4" fontId="7" fillId="0" borderId="0" xfId="1" applyNumberFormat="1" applyFont="1" applyBorder="1"/>
    <xf numFmtId="0" fontId="3" fillId="0" borderId="9" xfId="1" applyFont="1" applyBorder="1" applyAlignment="1">
      <alignment vertical="center" wrapText="1"/>
    </xf>
    <xf numFmtId="4" fontId="5" fillId="0" borderId="1" xfId="1" applyNumberFormat="1" applyFont="1" applyBorder="1"/>
    <xf numFmtId="0" fontId="3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3" xfId="1" applyNumberFormat="1" applyFont="1" applyBorder="1" applyAlignment="1">
      <alignment horizontal="center" wrapText="1"/>
    </xf>
    <xf numFmtId="0" fontId="3" fillId="0" borderId="7" xfId="1" applyFont="1" applyBorder="1"/>
    <xf numFmtId="0" fontId="3" fillId="0" borderId="11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24" xfId="1" applyFont="1" applyBorder="1" applyAlignment="1">
      <alignment vertical="center" wrapText="1"/>
    </xf>
    <xf numFmtId="0" fontId="3" fillId="0" borderId="7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2" fillId="0" borderId="20" xfId="1" applyFont="1" applyBorder="1" applyAlignment="1">
      <alignment horizontal="justify" vertical="center" wrapText="1"/>
    </xf>
    <xf numFmtId="0" fontId="2" fillId="0" borderId="24" xfId="1" applyFont="1" applyBorder="1" applyAlignment="1">
      <alignment horizontal="justify" vertical="center" wrapText="1"/>
    </xf>
    <xf numFmtId="0" fontId="3" fillId="0" borderId="9" xfId="1" applyFont="1" applyBorder="1" applyAlignment="1">
      <alignment horizontal="justify" vertical="center" wrapText="1"/>
    </xf>
    <xf numFmtId="0" fontId="2" fillId="0" borderId="33" xfId="1" applyFont="1" applyBorder="1" applyAlignment="1">
      <alignment vertical="center"/>
    </xf>
    <xf numFmtId="4" fontId="3" fillId="0" borderId="2" xfId="1" applyNumberFormat="1" applyFont="1" applyBorder="1" applyAlignment="1">
      <alignment horizontal="center" wrapText="1"/>
    </xf>
    <xf numFmtId="49" fontId="3" fillId="0" borderId="36" xfId="1" applyNumberFormat="1" applyFont="1" applyBorder="1" applyAlignment="1">
      <alignment horizontal="center" wrapText="1"/>
    </xf>
    <xf numFmtId="0" fontId="3" fillId="0" borderId="15" xfId="1" applyFont="1" applyBorder="1" applyAlignment="1">
      <alignment vertical="center"/>
    </xf>
    <xf numFmtId="0" fontId="2" fillId="0" borderId="15" xfId="1" applyFont="1" applyBorder="1" applyAlignment="1">
      <alignment horizontal="justify" vertical="center" wrapText="1"/>
    </xf>
    <xf numFmtId="0" fontId="2" fillId="0" borderId="17" xfId="1" applyFont="1" applyBorder="1" applyAlignment="1">
      <alignment horizontal="justify" vertical="center" wrapText="1"/>
    </xf>
    <xf numFmtId="0" fontId="3" fillId="0" borderId="37" xfId="1" applyFont="1" applyBorder="1" applyAlignment="1">
      <alignment horizontal="justify" vertical="center" wrapText="1"/>
    </xf>
    <xf numFmtId="0" fontId="2" fillId="0" borderId="37" xfId="1" applyFont="1" applyBorder="1" applyAlignment="1">
      <alignment horizontal="justify" vertical="center" wrapText="1"/>
    </xf>
    <xf numFmtId="0" fontId="3" fillId="0" borderId="44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1" fillId="0" borderId="0" xfId="1"/>
    <xf numFmtId="4" fontId="1" fillId="0" borderId="0" xfId="1" applyNumberFormat="1"/>
    <xf numFmtId="0" fontId="1" fillId="0" borderId="0" xfId="1" applyAlignment="1"/>
    <xf numFmtId="4" fontId="0" fillId="0" borderId="0" xfId="0" applyNumberForma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1" applyBorder="1"/>
    <xf numFmtId="0" fontId="10" fillId="0" borderId="37" xfId="1" applyFont="1" applyBorder="1" applyAlignment="1">
      <alignment horizontal="center"/>
    </xf>
    <xf numFmtId="4" fontId="10" fillId="0" borderId="37" xfId="1" applyNumberFormat="1" applyFont="1" applyBorder="1" applyAlignment="1">
      <alignment horizontal="center" wrapText="1"/>
    </xf>
    <xf numFmtId="49" fontId="10" fillId="0" borderId="37" xfId="1" applyNumberFormat="1" applyFont="1" applyBorder="1" applyAlignment="1">
      <alignment horizontal="center" wrapText="1"/>
    </xf>
    <xf numFmtId="0" fontId="1" fillId="0" borderId="37" xfId="1" applyBorder="1" applyAlignment="1">
      <alignment horizontal="center"/>
    </xf>
    <xf numFmtId="0" fontId="1" fillId="0" borderId="37" xfId="1" applyNumberFormat="1" applyBorder="1" applyAlignment="1">
      <alignment horizontal="center"/>
    </xf>
    <xf numFmtId="0" fontId="10" fillId="0" borderId="37" xfId="1" applyFont="1" applyBorder="1"/>
    <xf numFmtId="4" fontId="11" fillId="0" borderId="37" xfId="1" applyNumberFormat="1" applyFont="1" applyBorder="1"/>
    <xf numFmtId="0" fontId="1" fillId="0" borderId="37" xfId="1" applyBorder="1"/>
    <xf numFmtId="0" fontId="12" fillId="0" borderId="37" xfId="1" applyFont="1" applyBorder="1" applyAlignment="1">
      <alignment vertical="center"/>
    </xf>
    <xf numFmtId="4" fontId="13" fillId="0" borderId="37" xfId="1" applyNumberFormat="1" applyFont="1" applyFill="1" applyBorder="1"/>
    <xf numFmtId="0" fontId="14" fillId="0" borderId="37" xfId="1" applyFont="1" applyBorder="1" applyAlignment="1">
      <alignment vertical="center"/>
    </xf>
    <xf numFmtId="4" fontId="1" fillId="0" borderId="37" xfId="1" applyNumberFormat="1" applyBorder="1"/>
    <xf numFmtId="0" fontId="15" fillId="0" borderId="37" xfId="1" applyFont="1" applyBorder="1" applyAlignment="1">
      <alignment vertical="center"/>
    </xf>
    <xf numFmtId="0" fontId="15" fillId="0" borderId="37" xfId="1" applyFont="1" applyBorder="1" applyAlignment="1">
      <alignment vertical="center" wrapText="1"/>
    </xf>
    <xf numFmtId="4" fontId="0" fillId="0" borderId="37" xfId="0" applyNumberFormat="1" applyBorder="1"/>
    <xf numFmtId="0" fontId="16" fillId="0" borderId="37" xfId="1" applyFont="1" applyBorder="1" applyAlignment="1">
      <alignment vertical="center"/>
    </xf>
    <xf numFmtId="0" fontId="12" fillId="0" borderId="37" xfId="1" applyFont="1" applyBorder="1" applyAlignment="1">
      <alignment horizontal="left" vertical="center" wrapText="1"/>
    </xf>
    <xf numFmtId="0" fontId="15" fillId="0" borderId="37" xfId="1" applyFont="1" applyBorder="1" applyAlignment="1">
      <alignment horizontal="justify" vertical="center" wrapText="1"/>
    </xf>
    <xf numFmtId="4" fontId="1" fillId="0" borderId="37" xfId="1" applyNumberFormat="1" applyFill="1" applyBorder="1"/>
    <xf numFmtId="0" fontId="14" fillId="0" borderId="37" xfId="1" applyFont="1" applyBorder="1" applyAlignment="1">
      <alignment horizontal="justify" vertical="center" wrapText="1"/>
    </xf>
    <xf numFmtId="0" fontId="17" fillId="0" borderId="37" xfId="1" applyFont="1" applyBorder="1" applyAlignment="1">
      <alignment horizontal="justify" vertical="center" wrapText="1"/>
    </xf>
    <xf numFmtId="4" fontId="8" fillId="0" borderId="37" xfId="1" applyNumberFormat="1" applyFont="1" applyBorder="1" applyAlignment="1">
      <alignment horizontal="right"/>
    </xf>
    <xf numFmtId="0" fontId="1" fillId="0" borderId="37" xfId="1" applyFill="1" applyBorder="1" applyAlignment="1">
      <alignment horizontal="right" wrapText="1"/>
    </xf>
    <xf numFmtId="4" fontId="8" fillId="0" borderId="37" xfId="1" applyNumberFormat="1" applyFont="1" applyFill="1" applyBorder="1" applyAlignment="1">
      <alignment horizontal="right"/>
    </xf>
    <xf numFmtId="0" fontId="8" fillId="0" borderId="37" xfId="1" applyFont="1" applyFill="1" applyBorder="1" applyAlignment="1">
      <alignment horizontal="right" wrapText="1"/>
    </xf>
    <xf numFmtId="4" fontId="1" fillId="0" borderId="37" xfId="1" applyNumberForma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0" fontId="1" fillId="0" borderId="37" xfId="1" applyFill="1" applyBorder="1" applyAlignment="1">
      <alignment horizontal="right"/>
    </xf>
    <xf numFmtId="0" fontId="1" fillId="0" borderId="37" xfId="1" applyBorder="1" applyAlignment="1">
      <alignment horizontal="right"/>
    </xf>
    <xf numFmtId="4" fontId="1" fillId="0" borderId="37" xfId="1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0" fillId="0" borderId="37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tabSelected="1" topLeftCell="A70" workbookViewId="0">
      <selection sqref="A1:C87"/>
    </sheetView>
  </sheetViews>
  <sheetFormatPr defaultRowHeight="16.5" x14ac:dyDescent="0.3"/>
  <cols>
    <col min="1" max="1" width="56.42578125" style="51" customWidth="1"/>
    <col min="2" max="2" width="13.140625" style="51" customWidth="1"/>
    <col min="3" max="3" width="17.7109375" style="51" customWidth="1"/>
    <col min="4" max="256" width="9.140625" style="51"/>
    <col min="257" max="257" width="56.42578125" style="51" customWidth="1"/>
    <col min="258" max="258" width="11.85546875" style="51" customWidth="1"/>
    <col min="259" max="259" width="13.42578125" style="51" customWidth="1"/>
    <col min="260" max="512" width="9.140625" style="51"/>
    <col min="513" max="513" width="56.42578125" style="51" customWidth="1"/>
    <col min="514" max="514" width="11.85546875" style="51" customWidth="1"/>
    <col min="515" max="515" width="13.42578125" style="51" customWidth="1"/>
    <col min="516" max="768" width="9.140625" style="51"/>
    <col min="769" max="769" width="56.42578125" style="51" customWidth="1"/>
    <col min="770" max="770" width="11.85546875" style="51" customWidth="1"/>
    <col min="771" max="771" width="13.42578125" style="51" customWidth="1"/>
    <col min="772" max="1024" width="9.140625" style="51"/>
    <col min="1025" max="1025" width="56.42578125" style="51" customWidth="1"/>
    <col min="1026" max="1026" width="11.85546875" style="51" customWidth="1"/>
    <col min="1027" max="1027" width="13.42578125" style="51" customWidth="1"/>
    <col min="1028" max="1280" width="9.140625" style="51"/>
    <col min="1281" max="1281" width="56.42578125" style="51" customWidth="1"/>
    <col min="1282" max="1282" width="11.85546875" style="51" customWidth="1"/>
    <col min="1283" max="1283" width="13.42578125" style="51" customWidth="1"/>
    <col min="1284" max="1536" width="9.140625" style="51"/>
    <col min="1537" max="1537" width="56.42578125" style="51" customWidth="1"/>
    <col min="1538" max="1538" width="11.85546875" style="51" customWidth="1"/>
    <col min="1539" max="1539" width="13.42578125" style="51" customWidth="1"/>
    <col min="1540" max="1792" width="9.140625" style="51"/>
    <col min="1793" max="1793" width="56.42578125" style="51" customWidth="1"/>
    <col min="1794" max="1794" width="11.85546875" style="51" customWidth="1"/>
    <col min="1795" max="1795" width="13.42578125" style="51" customWidth="1"/>
    <col min="1796" max="2048" width="9.140625" style="51"/>
    <col min="2049" max="2049" width="56.42578125" style="51" customWidth="1"/>
    <col min="2050" max="2050" width="11.85546875" style="51" customWidth="1"/>
    <col min="2051" max="2051" width="13.42578125" style="51" customWidth="1"/>
    <col min="2052" max="2304" width="9.140625" style="51"/>
    <col min="2305" max="2305" width="56.42578125" style="51" customWidth="1"/>
    <col min="2306" max="2306" width="11.85546875" style="51" customWidth="1"/>
    <col min="2307" max="2307" width="13.42578125" style="51" customWidth="1"/>
    <col min="2308" max="2560" width="9.140625" style="51"/>
    <col min="2561" max="2561" width="56.42578125" style="51" customWidth="1"/>
    <col min="2562" max="2562" width="11.85546875" style="51" customWidth="1"/>
    <col min="2563" max="2563" width="13.42578125" style="51" customWidth="1"/>
    <col min="2564" max="2816" width="9.140625" style="51"/>
    <col min="2817" max="2817" width="56.42578125" style="51" customWidth="1"/>
    <col min="2818" max="2818" width="11.85546875" style="51" customWidth="1"/>
    <col min="2819" max="2819" width="13.42578125" style="51" customWidth="1"/>
    <col min="2820" max="3072" width="9.140625" style="51"/>
    <col min="3073" max="3073" width="56.42578125" style="51" customWidth="1"/>
    <col min="3074" max="3074" width="11.85546875" style="51" customWidth="1"/>
    <col min="3075" max="3075" width="13.42578125" style="51" customWidth="1"/>
    <col min="3076" max="3328" width="9.140625" style="51"/>
    <col min="3329" max="3329" width="56.42578125" style="51" customWidth="1"/>
    <col min="3330" max="3330" width="11.85546875" style="51" customWidth="1"/>
    <col min="3331" max="3331" width="13.42578125" style="51" customWidth="1"/>
    <col min="3332" max="3584" width="9.140625" style="51"/>
    <col min="3585" max="3585" width="56.42578125" style="51" customWidth="1"/>
    <col min="3586" max="3586" width="11.85546875" style="51" customWidth="1"/>
    <col min="3587" max="3587" width="13.42578125" style="51" customWidth="1"/>
    <col min="3588" max="3840" width="9.140625" style="51"/>
    <col min="3841" max="3841" width="56.42578125" style="51" customWidth="1"/>
    <col min="3842" max="3842" width="11.85546875" style="51" customWidth="1"/>
    <col min="3843" max="3843" width="13.42578125" style="51" customWidth="1"/>
    <col min="3844" max="4096" width="9.140625" style="51"/>
    <col min="4097" max="4097" width="56.42578125" style="51" customWidth="1"/>
    <col min="4098" max="4098" width="11.85546875" style="51" customWidth="1"/>
    <col min="4099" max="4099" width="13.42578125" style="51" customWidth="1"/>
    <col min="4100" max="4352" width="9.140625" style="51"/>
    <col min="4353" max="4353" width="56.42578125" style="51" customWidth="1"/>
    <col min="4354" max="4354" width="11.85546875" style="51" customWidth="1"/>
    <col min="4355" max="4355" width="13.42578125" style="51" customWidth="1"/>
    <col min="4356" max="4608" width="9.140625" style="51"/>
    <col min="4609" max="4609" width="56.42578125" style="51" customWidth="1"/>
    <col min="4610" max="4610" width="11.85546875" style="51" customWidth="1"/>
    <col min="4611" max="4611" width="13.42578125" style="51" customWidth="1"/>
    <col min="4612" max="4864" width="9.140625" style="51"/>
    <col min="4865" max="4865" width="56.42578125" style="51" customWidth="1"/>
    <col min="4866" max="4866" width="11.85546875" style="51" customWidth="1"/>
    <col min="4867" max="4867" width="13.42578125" style="51" customWidth="1"/>
    <col min="4868" max="5120" width="9.140625" style="51"/>
    <col min="5121" max="5121" width="56.42578125" style="51" customWidth="1"/>
    <col min="5122" max="5122" width="11.85546875" style="51" customWidth="1"/>
    <col min="5123" max="5123" width="13.42578125" style="51" customWidth="1"/>
    <col min="5124" max="5376" width="9.140625" style="51"/>
    <col min="5377" max="5377" width="56.42578125" style="51" customWidth="1"/>
    <col min="5378" max="5378" width="11.85546875" style="51" customWidth="1"/>
    <col min="5379" max="5379" width="13.42578125" style="51" customWidth="1"/>
    <col min="5380" max="5632" width="9.140625" style="51"/>
    <col min="5633" max="5633" width="56.42578125" style="51" customWidth="1"/>
    <col min="5634" max="5634" width="11.85546875" style="51" customWidth="1"/>
    <col min="5635" max="5635" width="13.42578125" style="51" customWidth="1"/>
    <col min="5636" max="5888" width="9.140625" style="51"/>
    <col min="5889" max="5889" width="56.42578125" style="51" customWidth="1"/>
    <col min="5890" max="5890" width="11.85546875" style="51" customWidth="1"/>
    <col min="5891" max="5891" width="13.42578125" style="51" customWidth="1"/>
    <col min="5892" max="6144" width="9.140625" style="51"/>
    <col min="6145" max="6145" width="56.42578125" style="51" customWidth="1"/>
    <col min="6146" max="6146" width="11.85546875" style="51" customWidth="1"/>
    <col min="6147" max="6147" width="13.42578125" style="51" customWidth="1"/>
    <col min="6148" max="6400" width="9.140625" style="51"/>
    <col min="6401" max="6401" width="56.42578125" style="51" customWidth="1"/>
    <col min="6402" max="6402" width="11.85546875" style="51" customWidth="1"/>
    <col min="6403" max="6403" width="13.42578125" style="51" customWidth="1"/>
    <col min="6404" max="6656" width="9.140625" style="51"/>
    <col min="6657" max="6657" width="56.42578125" style="51" customWidth="1"/>
    <col min="6658" max="6658" width="11.85546875" style="51" customWidth="1"/>
    <col min="6659" max="6659" width="13.42578125" style="51" customWidth="1"/>
    <col min="6660" max="6912" width="9.140625" style="51"/>
    <col min="6913" max="6913" width="56.42578125" style="51" customWidth="1"/>
    <col min="6914" max="6914" width="11.85546875" style="51" customWidth="1"/>
    <col min="6915" max="6915" width="13.42578125" style="51" customWidth="1"/>
    <col min="6916" max="7168" width="9.140625" style="51"/>
    <col min="7169" max="7169" width="56.42578125" style="51" customWidth="1"/>
    <col min="7170" max="7170" width="11.85546875" style="51" customWidth="1"/>
    <col min="7171" max="7171" width="13.42578125" style="51" customWidth="1"/>
    <col min="7172" max="7424" width="9.140625" style="51"/>
    <col min="7425" max="7425" width="56.42578125" style="51" customWidth="1"/>
    <col min="7426" max="7426" width="11.85546875" style="51" customWidth="1"/>
    <col min="7427" max="7427" width="13.42578125" style="51" customWidth="1"/>
    <col min="7428" max="7680" width="9.140625" style="51"/>
    <col min="7681" max="7681" width="56.42578125" style="51" customWidth="1"/>
    <col min="7682" max="7682" width="11.85546875" style="51" customWidth="1"/>
    <col min="7683" max="7683" width="13.42578125" style="51" customWidth="1"/>
    <col min="7684" max="7936" width="9.140625" style="51"/>
    <col min="7937" max="7937" width="56.42578125" style="51" customWidth="1"/>
    <col min="7938" max="7938" width="11.85546875" style="51" customWidth="1"/>
    <col min="7939" max="7939" width="13.42578125" style="51" customWidth="1"/>
    <col min="7940" max="8192" width="9.140625" style="51"/>
    <col min="8193" max="8193" width="56.42578125" style="51" customWidth="1"/>
    <col min="8194" max="8194" width="11.85546875" style="51" customWidth="1"/>
    <col min="8195" max="8195" width="13.42578125" style="51" customWidth="1"/>
    <col min="8196" max="8448" width="9.140625" style="51"/>
    <col min="8449" max="8449" width="56.42578125" style="51" customWidth="1"/>
    <col min="8450" max="8450" width="11.85546875" style="51" customWidth="1"/>
    <col min="8451" max="8451" width="13.42578125" style="51" customWidth="1"/>
    <col min="8452" max="8704" width="9.140625" style="51"/>
    <col min="8705" max="8705" width="56.42578125" style="51" customWidth="1"/>
    <col min="8706" max="8706" width="11.85546875" style="51" customWidth="1"/>
    <col min="8707" max="8707" width="13.42578125" style="51" customWidth="1"/>
    <col min="8708" max="8960" width="9.140625" style="51"/>
    <col min="8961" max="8961" width="56.42578125" style="51" customWidth="1"/>
    <col min="8962" max="8962" width="11.85546875" style="51" customWidth="1"/>
    <col min="8963" max="8963" width="13.42578125" style="51" customWidth="1"/>
    <col min="8964" max="9216" width="9.140625" style="51"/>
    <col min="9217" max="9217" width="56.42578125" style="51" customWidth="1"/>
    <col min="9218" max="9218" width="11.85546875" style="51" customWidth="1"/>
    <col min="9219" max="9219" width="13.42578125" style="51" customWidth="1"/>
    <col min="9220" max="9472" width="9.140625" style="51"/>
    <col min="9473" max="9473" width="56.42578125" style="51" customWidth="1"/>
    <col min="9474" max="9474" width="11.85546875" style="51" customWidth="1"/>
    <col min="9475" max="9475" width="13.42578125" style="51" customWidth="1"/>
    <col min="9476" max="9728" width="9.140625" style="51"/>
    <col min="9729" max="9729" width="56.42578125" style="51" customWidth="1"/>
    <col min="9730" max="9730" width="11.85546875" style="51" customWidth="1"/>
    <col min="9731" max="9731" width="13.42578125" style="51" customWidth="1"/>
    <col min="9732" max="9984" width="9.140625" style="51"/>
    <col min="9985" max="9985" width="56.42578125" style="51" customWidth="1"/>
    <col min="9986" max="9986" width="11.85546875" style="51" customWidth="1"/>
    <col min="9987" max="9987" width="13.42578125" style="51" customWidth="1"/>
    <col min="9988" max="10240" width="9.140625" style="51"/>
    <col min="10241" max="10241" width="56.42578125" style="51" customWidth="1"/>
    <col min="10242" max="10242" width="11.85546875" style="51" customWidth="1"/>
    <col min="10243" max="10243" width="13.42578125" style="51" customWidth="1"/>
    <col min="10244" max="10496" width="9.140625" style="51"/>
    <col min="10497" max="10497" width="56.42578125" style="51" customWidth="1"/>
    <col min="10498" max="10498" width="11.85546875" style="51" customWidth="1"/>
    <col min="10499" max="10499" width="13.42578125" style="51" customWidth="1"/>
    <col min="10500" max="10752" width="9.140625" style="51"/>
    <col min="10753" max="10753" width="56.42578125" style="51" customWidth="1"/>
    <col min="10754" max="10754" width="11.85546875" style="51" customWidth="1"/>
    <col min="10755" max="10755" width="13.42578125" style="51" customWidth="1"/>
    <col min="10756" max="11008" width="9.140625" style="51"/>
    <col min="11009" max="11009" width="56.42578125" style="51" customWidth="1"/>
    <col min="11010" max="11010" width="11.85546875" style="51" customWidth="1"/>
    <col min="11011" max="11011" width="13.42578125" style="51" customWidth="1"/>
    <col min="11012" max="11264" width="9.140625" style="51"/>
    <col min="11265" max="11265" width="56.42578125" style="51" customWidth="1"/>
    <col min="11266" max="11266" width="11.85546875" style="51" customWidth="1"/>
    <col min="11267" max="11267" width="13.42578125" style="51" customWidth="1"/>
    <col min="11268" max="11520" width="9.140625" style="51"/>
    <col min="11521" max="11521" width="56.42578125" style="51" customWidth="1"/>
    <col min="11522" max="11522" width="11.85546875" style="51" customWidth="1"/>
    <col min="11523" max="11523" width="13.42578125" style="51" customWidth="1"/>
    <col min="11524" max="11776" width="9.140625" style="51"/>
    <col min="11777" max="11777" width="56.42578125" style="51" customWidth="1"/>
    <col min="11778" max="11778" width="11.85546875" style="51" customWidth="1"/>
    <col min="11779" max="11779" width="13.42578125" style="51" customWidth="1"/>
    <col min="11780" max="12032" width="9.140625" style="51"/>
    <col min="12033" max="12033" width="56.42578125" style="51" customWidth="1"/>
    <col min="12034" max="12034" width="11.85546875" style="51" customWidth="1"/>
    <col min="12035" max="12035" width="13.42578125" style="51" customWidth="1"/>
    <col min="12036" max="12288" width="9.140625" style="51"/>
    <col min="12289" max="12289" width="56.42578125" style="51" customWidth="1"/>
    <col min="12290" max="12290" width="11.85546875" style="51" customWidth="1"/>
    <col min="12291" max="12291" width="13.42578125" style="51" customWidth="1"/>
    <col min="12292" max="12544" width="9.140625" style="51"/>
    <col min="12545" max="12545" width="56.42578125" style="51" customWidth="1"/>
    <col min="12546" max="12546" width="11.85546875" style="51" customWidth="1"/>
    <col min="12547" max="12547" width="13.42578125" style="51" customWidth="1"/>
    <col min="12548" max="12800" width="9.140625" style="51"/>
    <col min="12801" max="12801" width="56.42578125" style="51" customWidth="1"/>
    <col min="12802" max="12802" width="11.85546875" style="51" customWidth="1"/>
    <col min="12803" max="12803" width="13.42578125" style="51" customWidth="1"/>
    <col min="12804" max="13056" width="9.140625" style="51"/>
    <col min="13057" max="13057" width="56.42578125" style="51" customWidth="1"/>
    <col min="13058" max="13058" width="11.85546875" style="51" customWidth="1"/>
    <col min="13059" max="13059" width="13.42578125" style="51" customWidth="1"/>
    <col min="13060" max="13312" width="9.140625" style="51"/>
    <col min="13313" max="13313" width="56.42578125" style="51" customWidth="1"/>
    <col min="13314" max="13314" width="11.85546875" style="51" customWidth="1"/>
    <col min="13315" max="13315" width="13.42578125" style="51" customWidth="1"/>
    <col min="13316" max="13568" width="9.140625" style="51"/>
    <col min="13569" max="13569" width="56.42578125" style="51" customWidth="1"/>
    <col min="13570" max="13570" width="11.85546875" style="51" customWidth="1"/>
    <col min="13571" max="13571" width="13.42578125" style="51" customWidth="1"/>
    <col min="13572" max="13824" width="9.140625" style="51"/>
    <col min="13825" max="13825" width="56.42578125" style="51" customWidth="1"/>
    <col min="13826" max="13826" width="11.85546875" style="51" customWidth="1"/>
    <col min="13827" max="13827" width="13.42578125" style="51" customWidth="1"/>
    <col min="13828" max="14080" width="9.140625" style="51"/>
    <col min="14081" max="14081" width="56.42578125" style="51" customWidth="1"/>
    <col min="14082" max="14082" width="11.85546875" style="51" customWidth="1"/>
    <col min="14083" max="14083" width="13.42578125" style="51" customWidth="1"/>
    <col min="14084" max="14336" width="9.140625" style="51"/>
    <col min="14337" max="14337" width="56.42578125" style="51" customWidth="1"/>
    <col min="14338" max="14338" width="11.85546875" style="51" customWidth="1"/>
    <col min="14339" max="14339" width="13.42578125" style="51" customWidth="1"/>
    <col min="14340" max="14592" width="9.140625" style="51"/>
    <col min="14593" max="14593" width="56.42578125" style="51" customWidth="1"/>
    <col min="14594" max="14594" width="11.85546875" style="51" customWidth="1"/>
    <col min="14595" max="14595" width="13.42578125" style="51" customWidth="1"/>
    <col min="14596" max="14848" width="9.140625" style="51"/>
    <col min="14849" max="14849" width="56.42578125" style="51" customWidth="1"/>
    <col min="14850" max="14850" width="11.85546875" style="51" customWidth="1"/>
    <col min="14851" max="14851" width="13.42578125" style="51" customWidth="1"/>
    <col min="14852" max="15104" width="9.140625" style="51"/>
    <col min="15105" max="15105" width="56.42578125" style="51" customWidth="1"/>
    <col min="15106" max="15106" width="11.85546875" style="51" customWidth="1"/>
    <col min="15107" max="15107" width="13.42578125" style="51" customWidth="1"/>
    <col min="15108" max="15360" width="9.140625" style="51"/>
    <col min="15361" max="15361" width="56.42578125" style="51" customWidth="1"/>
    <col min="15362" max="15362" width="11.85546875" style="51" customWidth="1"/>
    <col min="15363" max="15363" width="13.42578125" style="51" customWidth="1"/>
    <col min="15364" max="15616" width="9.140625" style="51"/>
    <col min="15617" max="15617" width="56.42578125" style="51" customWidth="1"/>
    <col min="15618" max="15618" width="11.85546875" style="51" customWidth="1"/>
    <col min="15619" max="15619" width="13.42578125" style="51" customWidth="1"/>
    <col min="15620" max="15872" width="9.140625" style="51"/>
    <col min="15873" max="15873" width="56.42578125" style="51" customWidth="1"/>
    <col min="15874" max="15874" width="11.85546875" style="51" customWidth="1"/>
    <col min="15875" max="15875" width="13.42578125" style="51" customWidth="1"/>
    <col min="15876" max="16128" width="9.140625" style="51"/>
    <col min="16129" max="16129" width="56.42578125" style="51" customWidth="1"/>
    <col min="16130" max="16130" width="11.85546875" style="51" customWidth="1"/>
    <col min="16131" max="16131" width="13.42578125" style="51" customWidth="1"/>
    <col min="16132" max="16384" width="9.140625" style="51"/>
  </cols>
  <sheetData>
    <row r="1" spans="1:3" x14ac:dyDescent="0.3">
      <c r="A1" s="150" t="s">
        <v>0</v>
      </c>
      <c r="B1" s="151"/>
      <c r="C1" s="150"/>
    </row>
    <row r="2" spans="1:3" x14ac:dyDescent="0.3">
      <c r="A2" s="150" t="s">
        <v>1</v>
      </c>
      <c r="B2" s="151"/>
      <c r="C2" s="150"/>
    </row>
    <row r="3" spans="1:3" x14ac:dyDescent="0.3">
      <c r="A3" s="152" t="s">
        <v>86</v>
      </c>
      <c r="B3" s="151"/>
      <c r="C3" s="150"/>
    </row>
    <row r="4" spans="1:3" x14ac:dyDescent="0.3">
      <c r="A4"/>
      <c r="B4" s="153"/>
      <c r="C4"/>
    </row>
    <row r="5" spans="1:3" ht="18.75" x14ac:dyDescent="0.3">
      <c r="A5" s="154" t="s">
        <v>5</v>
      </c>
      <c r="B5" s="154"/>
      <c r="C5" s="154"/>
    </row>
    <row r="6" spans="1:3" x14ac:dyDescent="0.3">
      <c r="A6" s="155" t="s">
        <v>67</v>
      </c>
      <c r="B6" s="155"/>
      <c r="C6" s="155"/>
    </row>
    <row r="7" spans="1:3" x14ac:dyDescent="0.3">
      <c r="A7" s="156"/>
      <c r="B7" s="151"/>
      <c r="C7" s="150"/>
    </row>
    <row r="8" spans="1:3" ht="32.25" x14ac:dyDescent="0.3">
      <c r="A8" s="157" t="s">
        <v>7</v>
      </c>
      <c r="B8" s="158" t="s">
        <v>8</v>
      </c>
      <c r="C8" s="159" t="s">
        <v>9</v>
      </c>
    </row>
    <row r="9" spans="1:3" x14ac:dyDescent="0.3">
      <c r="A9" s="160">
        <v>1</v>
      </c>
      <c r="B9" s="161">
        <v>2</v>
      </c>
      <c r="C9" s="160">
        <v>3</v>
      </c>
    </row>
    <row r="10" spans="1:3" x14ac:dyDescent="0.3">
      <c r="A10" s="162" t="s">
        <v>10</v>
      </c>
      <c r="B10" s="163">
        <f>B11+B15+B52+B56+B58+B68+B79+B82</f>
        <v>15758905.010000002</v>
      </c>
      <c r="C10" s="164"/>
    </row>
    <row r="11" spans="1:3" x14ac:dyDescent="0.3">
      <c r="A11" s="165" t="s">
        <v>11</v>
      </c>
      <c r="B11" s="166">
        <f>B12+B13+B14</f>
        <v>6610320.3600000003</v>
      </c>
      <c r="C11" s="164"/>
    </row>
    <row r="12" spans="1:3" x14ac:dyDescent="0.3">
      <c r="A12" s="167" t="s">
        <v>87</v>
      </c>
      <c r="B12" s="168">
        <f>4544521+33004+144215+18007+20252+8739+683518</f>
        <v>5452256</v>
      </c>
      <c r="C12" s="164"/>
    </row>
    <row r="13" spans="1:3" x14ac:dyDescent="0.3">
      <c r="A13" s="167" t="s">
        <v>88</v>
      </c>
      <c r="B13" s="168">
        <f>645228+148775.19+104909.17+113415+24225</f>
        <v>1036552.36</v>
      </c>
      <c r="C13" s="164"/>
    </row>
    <row r="14" spans="1:3" x14ac:dyDescent="0.3">
      <c r="A14" s="167" t="s">
        <v>89</v>
      </c>
      <c r="B14" s="168">
        <f>2085+119427</f>
        <v>121512</v>
      </c>
      <c r="C14" s="164"/>
    </row>
    <row r="15" spans="1:3" x14ac:dyDescent="0.3">
      <c r="A15" s="165" t="s">
        <v>12</v>
      </c>
      <c r="B15" s="166">
        <f>B16+B27+B28+B30+B34+B38+B41+B42+B43+B44+B45+B46+B47+B49</f>
        <v>305039.48999999993</v>
      </c>
      <c r="C15" s="164"/>
    </row>
    <row r="16" spans="1:3" x14ac:dyDescent="0.3">
      <c r="A16" s="167" t="s">
        <v>13</v>
      </c>
      <c r="B16" s="168">
        <f>B17+B18+B19+B20+B21+B22+B23+B24+B25+B26</f>
        <v>285440.26999999996</v>
      </c>
      <c r="C16" s="164"/>
    </row>
    <row r="17" spans="1:3" x14ac:dyDescent="0.3">
      <c r="A17" s="169" t="s">
        <v>14</v>
      </c>
      <c r="B17" s="168">
        <f>0</f>
        <v>0</v>
      </c>
      <c r="C17" s="164"/>
    </row>
    <row r="18" spans="1:3" x14ac:dyDescent="0.3">
      <c r="A18" s="169" t="s">
        <v>15</v>
      </c>
      <c r="B18" s="168">
        <f>0</f>
        <v>0</v>
      </c>
      <c r="C18" s="164"/>
    </row>
    <row r="19" spans="1:3" x14ac:dyDescent="0.3">
      <c r="A19" s="169" t="s">
        <v>16</v>
      </c>
      <c r="B19" s="168">
        <f>229540.03</f>
        <v>229540.03</v>
      </c>
      <c r="C19" s="164"/>
    </row>
    <row r="20" spans="1:3" x14ac:dyDescent="0.3">
      <c r="A20" s="169" t="s">
        <v>17</v>
      </c>
      <c r="B20" s="168">
        <f>14245.45+6124.45</f>
        <v>20369.900000000001</v>
      </c>
      <c r="C20" s="164"/>
    </row>
    <row r="21" spans="1:3" x14ac:dyDescent="0.3">
      <c r="A21" s="169" t="s">
        <v>18</v>
      </c>
      <c r="B21" s="168">
        <f>26256.42</f>
        <v>26256.42</v>
      </c>
      <c r="C21" s="164"/>
    </row>
    <row r="22" spans="1:3" x14ac:dyDescent="0.3">
      <c r="A22" s="169" t="s">
        <v>19</v>
      </c>
      <c r="B22" s="168">
        <f>479</f>
        <v>479</v>
      </c>
      <c r="C22" s="164"/>
    </row>
    <row r="23" spans="1:3" x14ac:dyDescent="0.3">
      <c r="A23" s="169" t="s">
        <v>20</v>
      </c>
      <c r="B23" s="168">
        <f>0</f>
        <v>0</v>
      </c>
      <c r="C23" s="164"/>
    </row>
    <row r="24" spans="1:3" x14ac:dyDescent="0.3">
      <c r="A24" s="169" t="s">
        <v>21</v>
      </c>
      <c r="B24" s="168">
        <f>52</f>
        <v>52</v>
      </c>
      <c r="C24" s="164"/>
    </row>
    <row r="25" spans="1:3" x14ac:dyDescent="0.3">
      <c r="A25" s="169" t="s">
        <v>22</v>
      </c>
      <c r="B25" s="168">
        <f>666.4+999.6</f>
        <v>1666</v>
      </c>
      <c r="C25" s="164"/>
    </row>
    <row r="26" spans="1:3" ht="25.5" x14ac:dyDescent="0.3">
      <c r="A26" s="170" t="s">
        <v>23</v>
      </c>
      <c r="B26" s="168">
        <f>5128.29+1948.63</f>
        <v>7076.92</v>
      </c>
      <c r="C26" s="164"/>
    </row>
    <row r="27" spans="1:3" x14ac:dyDescent="0.3">
      <c r="A27" s="167" t="s">
        <v>24</v>
      </c>
      <c r="B27" s="168">
        <f>2785.46+289.71</f>
        <v>3075.17</v>
      </c>
      <c r="C27" s="164"/>
    </row>
    <row r="28" spans="1:3" x14ac:dyDescent="0.3">
      <c r="A28" s="167" t="s">
        <v>25</v>
      </c>
      <c r="B28" s="168">
        <f>B29</f>
        <v>0</v>
      </c>
      <c r="C28" s="164"/>
    </row>
    <row r="29" spans="1:3" x14ac:dyDescent="0.3">
      <c r="A29" s="169" t="s">
        <v>26</v>
      </c>
      <c r="B29" s="168">
        <f>0</f>
        <v>0</v>
      </c>
      <c r="C29" s="164"/>
    </row>
    <row r="30" spans="1:3" x14ac:dyDescent="0.3">
      <c r="A30" s="167" t="s">
        <v>27</v>
      </c>
      <c r="B30" s="168">
        <f>B32+B31+B33</f>
        <v>3879.53</v>
      </c>
      <c r="C30" s="164"/>
    </row>
    <row r="31" spans="1:3" x14ac:dyDescent="0.3">
      <c r="A31" s="169" t="s">
        <v>28</v>
      </c>
      <c r="B31" s="168">
        <f>0+3160.77</f>
        <v>3160.77</v>
      </c>
      <c r="C31" s="164"/>
    </row>
    <row r="32" spans="1:3" x14ac:dyDescent="0.3">
      <c r="A32" s="169" t="s">
        <v>29</v>
      </c>
      <c r="B32" s="171">
        <f>0+427.21</f>
        <v>427.21</v>
      </c>
      <c r="C32" s="164"/>
    </row>
    <row r="33" spans="1:3" x14ac:dyDescent="0.3">
      <c r="A33" s="169" t="s">
        <v>31</v>
      </c>
      <c r="B33" s="168">
        <f>0+291.55</f>
        <v>291.55</v>
      </c>
      <c r="C33" s="164"/>
    </row>
    <row r="34" spans="1:3" x14ac:dyDescent="0.3">
      <c r="A34" s="167" t="s">
        <v>32</v>
      </c>
      <c r="B34" s="168">
        <f>B35+B36+B37</f>
        <v>0</v>
      </c>
      <c r="C34" s="164"/>
    </row>
    <row r="35" spans="1:3" x14ac:dyDescent="0.3">
      <c r="A35" s="169" t="s">
        <v>33</v>
      </c>
      <c r="B35" s="168">
        <v>0</v>
      </c>
      <c r="C35" s="164"/>
    </row>
    <row r="36" spans="1:3" x14ac:dyDescent="0.3">
      <c r="A36" s="169" t="s">
        <v>34</v>
      </c>
      <c r="B36" s="168">
        <f>0</f>
        <v>0</v>
      </c>
      <c r="C36" s="164"/>
    </row>
    <row r="37" spans="1:3" x14ac:dyDescent="0.3">
      <c r="A37" s="169" t="s">
        <v>35</v>
      </c>
      <c r="B37" s="168">
        <f>0</f>
        <v>0</v>
      </c>
      <c r="C37" s="164"/>
    </row>
    <row r="38" spans="1:3" x14ac:dyDescent="0.3">
      <c r="A38" s="167" t="s">
        <v>36</v>
      </c>
      <c r="B38" s="168">
        <f>B39+B40</f>
        <v>4942.41</v>
      </c>
      <c r="C38" s="164"/>
    </row>
    <row r="39" spans="1:3" x14ac:dyDescent="0.3">
      <c r="A39" s="169" t="s">
        <v>37</v>
      </c>
      <c r="B39" s="168">
        <f>3993.8+144.61</f>
        <v>4138.41</v>
      </c>
      <c r="C39" s="164"/>
    </row>
    <row r="40" spans="1:3" x14ac:dyDescent="0.3">
      <c r="A40" s="169" t="s">
        <v>38</v>
      </c>
      <c r="B40" s="168">
        <f>804</f>
        <v>804</v>
      </c>
      <c r="C40" s="164"/>
    </row>
    <row r="41" spans="1:3" x14ac:dyDescent="0.3">
      <c r="A41" s="167" t="s">
        <v>39</v>
      </c>
      <c r="B41" s="168">
        <f>0</f>
        <v>0</v>
      </c>
      <c r="C41" s="164"/>
    </row>
    <row r="42" spans="1:3" x14ac:dyDescent="0.3">
      <c r="A42" s="167" t="s">
        <v>40</v>
      </c>
      <c r="B42" s="168">
        <f>0</f>
        <v>0</v>
      </c>
      <c r="C42" s="164"/>
    </row>
    <row r="43" spans="1:3" x14ac:dyDescent="0.3">
      <c r="A43" s="167" t="s">
        <v>41</v>
      </c>
      <c r="B43" s="168">
        <f>0</f>
        <v>0</v>
      </c>
      <c r="C43" s="164"/>
    </row>
    <row r="44" spans="1:3" x14ac:dyDescent="0.3">
      <c r="A44" s="167" t="s">
        <v>42</v>
      </c>
      <c r="B44" s="168">
        <f>0</f>
        <v>0</v>
      </c>
      <c r="C44" s="164"/>
    </row>
    <row r="45" spans="1:3" x14ac:dyDescent="0.3">
      <c r="A45" s="172" t="s">
        <v>90</v>
      </c>
      <c r="B45" s="168">
        <f>0</f>
        <v>0</v>
      </c>
      <c r="C45" s="164"/>
    </row>
    <row r="46" spans="1:3" x14ac:dyDescent="0.3">
      <c r="A46" s="167" t="s">
        <v>43</v>
      </c>
      <c r="B46" s="168">
        <f>200</f>
        <v>200</v>
      </c>
      <c r="C46" s="164"/>
    </row>
    <row r="47" spans="1:3" x14ac:dyDescent="0.3">
      <c r="A47" s="167" t="s">
        <v>44</v>
      </c>
      <c r="B47" s="168">
        <f>B48+B50+B51</f>
        <v>7202.11</v>
      </c>
      <c r="C47" s="164"/>
    </row>
    <row r="48" spans="1:3" x14ac:dyDescent="0.3">
      <c r="A48" s="169" t="s">
        <v>91</v>
      </c>
      <c r="B48" s="168">
        <v>0</v>
      </c>
      <c r="C48" s="164"/>
    </row>
    <row r="49" spans="1:3" x14ac:dyDescent="0.3">
      <c r="A49" s="169" t="s">
        <v>92</v>
      </c>
      <c r="B49" s="168">
        <f>300</f>
        <v>300</v>
      </c>
      <c r="C49" s="164"/>
    </row>
    <row r="50" spans="1:3" x14ac:dyDescent="0.3">
      <c r="A50" s="169" t="s">
        <v>93</v>
      </c>
      <c r="B50" s="168">
        <f>0</f>
        <v>0</v>
      </c>
      <c r="C50" s="164"/>
    </row>
    <row r="51" spans="1:3" x14ac:dyDescent="0.3">
      <c r="A51" s="169" t="s">
        <v>94</v>
      </c>
      <c r="B51" s="168">
        <f>0+7202.11</f>
        <v>7202.11</v>
      </c>
      <c r="C51" s="164"/>
    </row>
    <row r="52" spans="1:3" ht="30" x14ac:dyDescent="0.3">
      <c r="A52" s="173" t="s">
        <v>47</v>
      </c>
      <c r="B52" s="168">
        <f>B53</f>
        <v>0</v>
      </c>
      <c r="C52" s="164"/>
    </row>
    <row r="53" spans="1:3" x14ac:dyDescent="0.3">
      <c r="A53" s="167" t="s">
        <v>48</v>
      </c>
      <c r="B53" s="168">
        <f>B54+B55</f>
        <v>0</v>
      </c>
      <c r="C53" s="164"/>
    </row>
    <row r="54" spans="1:3" ht="38.25" x14ac:dyDescent="0.3">
      <c r="A54" s="174" t="s">
        <v>49</v>
      </c>
      <c r="B54" s="168"/>
      <c r="C54" s="164"/>
    </row>
    <row r="55" spans="1:3" ht="25.5" x14ac:dyDescent="0.3">
      <c r="A55" s="174" t="s">
        <v>50</v>
      </c>
      <c r="B55" s="168"/>
      <c r="C55" s="164"/>
    </row>
    <row r="56" spans="1:3" x14ac:dyDescent="0.3">
      <c r="A56" s="165" t="s">
        <v>51</v>
      </c>
      <c r="B56" s="175">
        <f>B57</f>
        <v>0</v>
      </c>
      <c r="C56" s="164"/>
    </row>
    <row r="57" spans="1:3" ht="25.5" x14ac:dyDescent="0.3">
      <c r="A57" s="176" t="s">
        <v>52</v>
      </c>
      <c r="B57" s="168">
        <f>0</f>
        <v>0</v>
      </c>
      <c r="C57" s="164"/>
    </row>
    <row r="58" spans="1:3" ht="38.25" x14ac:dyDescent="0.3">
      <c r="A58" s="176" t="s">
        <v>53</v>
      </c>
      <c r="B58" s="168"/>
      <c r="C58" s="164"/>
    </row>
    <row r="59" spans="1:3" x14ac:dyDescent="0.3">
      <c r="A59" s="169" t="s">
        <v>54</v>
      </c>
      <c r="B59" s="168"/>
      <c r="C59" s="164"/>
    </row>
    <row r="60" spans="1:3" x14ac:dyDescent="0.3">
      <c r="A60" s="169" t="s">
        <v>55</v>
      </c>
      <c r="B60" s="168"/>
      <c r="C60" s="164"/>
    </row>
    <row r="61" spans="1:3" x14ac:dyDescent="0.3">
      <c r="A61" s="169" t="s">
        <v>56</v>
      </c>
      <c r="B61" s="168"/>
      <c r="C61" s="164"/>
    </row>
    <row r="62" spans="1:3" ht="25.5" x14ac:dyDescent="0.3">
      <c r="A62" s="174" t="s">
        <v>57</v>
      </c>
      <c r="B62" s="168"/>
      <c r="C62" s="164"/>
    </row>
    <row r="63" spans="1:3" x14ac:dyDescent="0.3">
      <c r="A63" s="169" t="s">
        <v>58</v>
      </c>
      <c r="B63" s="168"/>
      <c r="C63" s="164"/>
    </row>
    <row r="64" spans="1:3" x14ac:dyDescent="0.3">
      <c r="A64" s="169" t="s">
        <v>59</v>
      </c>
      <c r="B64" s="168"/>
      <c r="C64" s="164"/>
    </row>
    <row r="65" spans="1:3" x14ac:dyDescent="0.3">
      <c r="A65" s="169" t="s">
        <v>69</v>
      </c>
      <c r="B65" s="168"/>
      <c r="C65" s="164"/>
    </row>
    <row r="66" spans="1:3" ht="25.5" x14ac:dyDescent="0.3">
      <c r="A66" s="174" t="s">
        <v>60</v>
      </c>
      <c r="B66" s="168"/>
      <c r="C66" s="164"/>
    </row>
    <row r="67" spans="1:3" ht="25.5" x14ac:dyDescent="0.3">
      <c r="A67" s="174" t="s">
        <v>70</v>
      </c>
      <c r="B67" s="168"/>
      <c r="C67" s="164"/>
    </row>
    <row r="68" spans="1:3" ht="38.25" x14ac:dyDescent="0.3">
      <c r="A68" s="177" t="s">
        <v>71</v>
      </c>
      <c r="B68" s="178">
        <f>B70+C70</f>
        <v>8441010.1600000001</v>
      </c>
      <c r="C68" s="179"/>
    </row>
    <row r="69" spans="1:3" x14ac:dyDescent="0.3">
      <c r="A69" s="177"/>
      <c r="B69" s="180" t="s">
        <v>95</v>
      </c>
      <c r="C69" s="181" t="s">
        <v>96</v>
      </c>
    </row>
    <row r="70" spans="1:3" x14ac:dyDescent="0.3">
      <c r="A70" s="177"/>
      <c r="B70" s="180">
        <f>B71+B72+B74+B75+B76+B77+B78+B73</f>
        <v>4701173.78</v>
      </c>
      <c r="C70" s="180">
        <f>C71+C72+C74+C75+C76+C77+C78+C73</f>
        <v>3739836.3800000004</v>
      </c>
    </row>
    <row r="71" spans="1:3" ht="25.5" x14ac:dyDescent="0.3">
      <c r="A71" s="174" t="s">
        <v>97</v>
      </c>
      <c r="B71" s="182"/>
      <c r="C71" s="182"/>
    </row>
    <row r="72" spans="1:3" x14ac:dyDescent="0.3">
      <c r="A72" s="174" t="s">
        <v>72</v>
      </c>
      <c r="B72" s="182">
        <v>4264093.2</v>
      </c>
      <c r="C72" s="182">
        <v>3690553.18</v>
      </c>
    </row>
    <row r="73" spans="1:3" x14ac:dyDescent="0.3">
      <c r="A73" s="174" t="s">
        <v>98</v>
      </c>
      <c r="B73" s="182">
        <v>444</v>
      </c>
      <c r="C73" s="182"/>
    </row>
    <row r="74" spans="1:3" ht="25.5" x14ac:dyDescent="0.3">
      <c r="A74" s="174" t="s">
        <v>73</v>
      </c>
      <c r="B74" s="182">
        <v>106009.36</v>
      </c>
      <c r="C74" s="182"/>
    </row>
    <row r="75" spans="1:3" ht="25.5" x14ac:dyDescent="0.3">
      <c r="A75" s="174" t="s">
        <v>74</v>
      </c>
      <c r="B75" s="182">
        <v>317922.55</v>
      </c>
      <c r="C75" s="182"/>
    </row>
    <row r="76" spans="1:3" x14ac:dyDescent="0.3">
      <c r="A76" s="174" t="s">
        <v>99</v>
      </c>
      <c r="B76" s="182"/>
      <c r="C76" s="182"/>
    </row>
    <row r="77" spans="1:3" x14ac:dyDescent="0.3">
      <c r="A77" s="174" t="s">
        <v>75</v>
      </c>
      <c r="B77" s="182">
        <v>12704.67</v>
      </c>
      <c r="C77" s="182"/>
    </row>
    <row r="78" spans="1:3" ht="25.5" x14ac:dyDescent="0.3">
      <c r="A78" s="174" t="s">
        <v>100</v>
      </c>
      <c r="B78" s="182"/>
      <c r="C78" s="182">
        <v>49283.199999999997</v>
      </c>
    </row>
    <row r="79" spans="1:3" x14ac:dyDescent="0.3">
      <c r="A79" s="165" t="s">
        <v>61</v>
      </c>
      <c r="B79" s="183">
        <f>B80</f>
        <v>399510</v>
      </c>
      <c r="C79" s="184"/>
    </row>
    <row r="80" spans="1:3" x14ac:dyDescent="0.3">
      <c r="A80" s="167" t="s">
        <v>62</v>
      </c>
      <c r="B80" s="182">
        <f>B81</f>
        <v>399510</v>
      </c>
      <c r="C80" s="184"/>
    </row>
    <row r="81" spans="1:3" x14ac:dyDescent="0.3">
      <c r="A81" s="167" t="s">
        <v>63</v>
      </c>
      <c r="B81" s="182">
        <f>74295+27060+296430+1725</f>
        <v>399510</v>
      </c>
      <c r="C81" s="185"/>
    </row>
    <row r="82" spans="1:3" x14ac:dyDescent="0.3">
      <c r="A82" s="165" t="s">
        <v>101</v>
      </c>
      <c r="B82" s="180">
        <f>B83</f>
        <v>3025</v>
      </c>
      <c r="C82" s="185"/>
    </row>
    <row r="83" spans="1:3" x14ac:dyDescent="0.3">
      <c r="A83" s="169" t="s">
        <v>65</v>
      </c>
      <c r="B83" s="182">
        <f>3025</f>
        <v>3025</v>
      </c>
      <c r="C83" s="185"/>
    </row>
    <row r="84" spans="1:3" x14ac:dyDescent="0.3">
      <c r="A84" s="165" t="s">
        <v>102</v>
      </c>
      <c r="B84" s="180">
        <f>B86+B85+B87</f>
        <v>0</v>
      </c>
      <c r="C84" s="185"/>
    </row>
    <row r="85" spans="1:3" x14ac:dyDescent="0.3">
      <c r="A85" s="169" t="s">
        <v>103</v>
      </c>
      <c r="B85" s="186">
        <f>0</f>
        <v>0</v>
      </c>
      <c r="C85" s="185"/>
    </row>
    <row r="86" spans="1:3" x14ac:dyDescent="0.3">
      <c r="A86" s="169" t="s">
        <v>104</v>
      </c>
      <c r="B86" s="187">
        <f>0</f>
        <v>0</v>
      </c>
      <c r="C86" s="188"/>
    </row>
    <row r="87" spans="1:3" x14ac:dyDescent="0.3">
      <c r="A87" s="169" t="s">
        <v>105</v>
      </c>
      <c r="B87" s="187">
        <f>0</f>
        <v>0</v>
      </c>
      <c r="C87" s="188"/>
    </row>
    <row r="94" spans="1:3" x14ac:dyDescent="0.3">
      <c r="A94" s="51" t="s">
        <v>0</v>
      </c>
    </row>
    <row r="95" spans="1:3" x14ac:dyDescent="0.3">
      <c r="A95" s="51" t="s">
        <v>1</v>
      </c>
    </row>
    <row r="96" spans="1:3" x14ac:dyDescent="0.3">
      <c r="A96" s="51" t="s">
        <v>2</v>
      </c>
    </row>
    <row r="97" spans="1:5" x14ac:dyDescent="0.3">
      <c r="A97" s="52" t="s">
        <v>3</v>
      </c>
      <c r="B97" s="52"/>
      <c r="C97" s="52"/>
      <c r="D97" s="52"/>
      <c r="E97" s="52"/>
    </row>
    <row r="98" spans="1:5" x14ac:dyDescent="0.3">
      <c r="A98" s="52" t="s">
        <v>4</v>
      </c>
    </row>
    <row r="100" spans="1:5" ht="17.25" x14ac:dyDescent="0.35">
      <c r="A100" s="149" t="s">
        <v>5</v>
      </c>
      <c r="B100" s="149"/>
      <c r="C100" s="149"/>
    </row>
    <row r="101" spans="1:5" ht="17.25" x14ac:dyDescent="0.35">
      <c r="A101" s="149" t="s">
        <v>6</v>
      </c>
      <c r="B101" s="149"/>
      <c r="C101" s="149"/>
    </row>
    <row r="102" spans="1:5" ht="14.25" customHeight="1" thickBot="1" x14ac:dyDescent="0.35">
      <c r="A102" s="53"/>
    </row>
    <row r="103" spans="1:5" ht="36" thickTop="1" thickBot="1" x14ac:dyDescent="0.4">
      <c r="A103" s="122" t="s">
        <v>7</v>
      </c>
      <c r="B103" s="123" t="s">
        <v>8</v>
      </c>
      <c r="C103" s="124" t="s">
        <v>9</v>
      </c>
      <c r="D103" s="54"/>
    </row>
    <row r="104" spans="1:5" ht="18" thickTop="1" thickBot="1" x14ac:dyDescent="0.35">
      <c r="A104" s="55">
        <v>1</v>
      </c>
      <c r="B104" s="56">
        <v>2</v>
      </c>
      <c r="C104" s="57">
        <v>3</v>
      </c>
      <c r="D104" s="54"/>
    </row>
    <row r="105" spans="1:5" ht="18" thickBot="1" x14ac:dyDescent="0.4">
      <c r="A105" s="125" t="s">
        <v>10</v>
      </c>
      <c r="B105" s="58">
        <f>B106+B110+B145+B159</f>
        <v>1447987.3399999999</v>
      </c>
      <c r="C105" s="59"/>
    </row>
    <row r="106" spans="1:5" ht="18" thickBot="1" x14ac:dyDescent="0.35">
      <c r="A106" s="12" t="s">
        <v>11</v>
      </c>
      <c r="B106" s="60">
        <f>B107+B108+B109</f>
        <v>1307706.18</v>
      </c>
      <c r="C106" s="59"/>
    </row>
    <row r="107" spans="1:5" ht="17.25" x14ac:dyDescent="0.3">
      <c r="A107" s="126" t="s">
        <v>83</v>
      </c>
      <c r="B107" s="61">
        <v>1062607.6399999999</v>
      </c>
      <c r="C107" s="62"/>
    </row>
    <row r="108" spans="1:5" ht="17.25" x14ac:dyDescent="0.3">
      <c r="A108" s="127" t="s">
        <v>84</v>
      </c>
      <c r="B108" s="63">
        <v>220496.54</v>
      </c>
      <c r="C108" s="64"/>
    </row>
    <row r="109" spans="1:5" ht="18" thickBot="1" x14ac:dyDescent="0.35">
      <c r="A109" s="12" t="s">
        <v>85</v>
      </c>
      <c r="B109" s="65">
        <v>24602</v>
      </c>
      <c r="C109" s="66"/>
    </row>
    <row r="110" spans="1:5" ht="18" thickBot="1" x14ac:dyDescent="0.35">
      <c r="A110" s="12" t="s">
        <v>12</v>
      </c>
      <c r="B110" s="60">
        <f>B111+B122+B123+B125+B130+B134+B137+B138+B139+B140+B141+B142</f>
        <v>30866.220000000005</v>
      </c>
      <c r="C110" s="67"/>
    </row>
    <row r="111" spans="1:5" ht="18" thickBot="1" x14ac:dyDescent="0.35">
      <c r="A111" s="12" t="s">
        <v>13</v>
      </c>
      <c r="B111" s="68">
        <f>B112+B113+B114+B115+B116+B117+B118+B119+B120+B121</f>
        <v>25385.910000000003</v>
      </c>
      <c r="C111" s="67"/>
    </row>
    <row r="112" spans="1:5" x14ac:dyDescent="0.3">
      <c r="A112" s="128" t="s">
        <v>14</v>
      </c>
      <c r="B112" s="69">
        <v>566.44000000000005</v>
      </c>
      <c r="C112" s="70"/>
    </row>
    <row r="113" spans="1:3" x14ac:dyDescent="0.3">
      <c r="A113" s="129" t="s">
        <v>15</v>
      </c>
      <c r="B113" s="71">
        <v>0</v>
      </c>
      <c r="C113" s="64"/>
    </row>
    <row r="114" spans="1:3" x14ac:dyDescent="0.3">
      <c r="A114" s="130" t="s">
        <v>16</v>
      </c>
      <c r="B114" s="71">
        <v>12492.1</v>
      </c>
      <c r="C114" s="64"/>
    </row>
    <row r="115" spans="1:3" x14ac:dyDescent="0.3">
      <c r="A115" s="130" t="s">
        <v>17</v>
      </c>
      <c r="B115" s="71">
        <v>6916.76</v>
      </c>
      <c r="C115" s="64"/>
    </row>
    <row r="116" spans="1:3" x14ac:dyDescent="0.3">
      <c r="A116" s="128" t="s">
        <v>18</v>
      </c>
      <c r="B116" s="71">
        <v>0</v>
      </c>
      <c r="C116" s="64"/>
    </row>
    <row r="117" spans="1:3" x14ac:dyDescent="0.3">
      <c r="A117" s="130" t="s">
        <v>19</v>
      </c>
      <c r="B117" s="71">
        <v>0</v>
      </c>
      <c r="C117" s="64"/>
    </row>
    <row r="118" spans="1:3" x14ac:dyDescent="0.3">
      <c r="A118" s="128" t="s">
        <v>20</v>
      </c>
      <c r="B118" s="71">
        <v>39</v>
      </c>
      <c r="C118" s="64"/>
    </row>
    <row r="119" spans="1:3" x14ac:dyDescent="0.3">
      <c r="A119" s="129" t="s">
        <v>21</v>
      </c>
      <c r="B119" s="71">
        <v>309.13</v>
      </c>
      <c r="C119" s="64"/>
    </row>
    <row r="120" spans="1:3" x14ac:dyDescent="0.3">
      <c r="A120" s="129" t="s">
        <v>22</v>
      </c>
      <c r="B120" s="71">
        <v>1368.5</v>
      </c>
      <c r="C120" s="64"/>
    </row>
    <row r="121" spans="1:3" ht="50.25" thickBot="1" x14ac:dyDescent="0.35">
      <c r="A121" s="131" t="s">
        <v>23</v>
      </c>
      <c r="B121" s="72">
        <v>3693.98</v>
      </c>
      <c r="C121" s="66"/>
    </row>
    <row r="122" spans="1:3" ht="18" thickBot="1" x14ac:dyDescent="0.35">
      <c r="A122" s="132" t="s">
        <v>24</v>
      </c>
      <c r="B122" s="73">
        <v>2504.41</v>
      </c>
      <c r="C122" s="59"/>
    </row>
    <row r="123" spans="1:3" ht="18" thickBot="1" x14ac:dyDescent="0.35">
      <c r="A123" s="12" t="s">
        <v>25</v>
      </c>
      <c r="B123" s="74">
        <f>B124</f>
        <v>0</v>
      </c>
      <c r="C123" s="75"/>
    </row>
    <row r="124" spans="1:3" ht="17.25" thickBot="1" x14ac:dyDescent="0.35">
      <c r="A124" s="133" t="s">
        <v>26</v>
      </c>
      <c r="B124" s="68">
        <v>0</v>
      </c>
      <c r="C124" s="67"/>
    </row>
    <row r="125" spans="1:3" ht="18" thickBot="1" x14ac:dyDescent="0.35">
      <c r="A125" s="12" t="s">
        <v>27</v>
      </c>
      <c r="B125" s="74">
        <f>B126+B127+B129</f>
        <v>0</v>
      </c>
      <c r="C125" s="67"/>
    </row>
    <row r="126" spans="1:3" x14ac:dyDescent="0.3">
      <c r="A126" s="134" t="s">
        <v>28</v>
      </c>
      <c r="B126" s="76">
        <v>0</v>
      </c>
      <c r="C126" s="70"/>
    </row>
    <row r="127" spans="1:3" x14ac:dyDescent="0.3">
      <c r="A127" s="128" t="s">
        <v>29</v>
      </c>
      <c r="B127" s="71">
        <v>0</v>
      </c>
      <c r="C127" s="64"/>
    </row>
    <row r="128" spans="1:3" x14ac:dyDescent="0.3">
      <c r="A128" s="128" t="s">
        <v>30</v>
      </c>
      <c r="B128" s="72">
        <v>0</v>
      </c>
      <c r="C128" s="66"/>
    </row>
    <row r="129" spans="1:3" ht="17.25" thickBot="1" x14ac:dyDescent="0.35">
      <c r="A129" s="135" t="s">
        <v>31</v>
      </c>
      <c r="B129" s="72">
        <v>0</v>
      </c>
      <c r="C129" s="66"/>
    </row>
    <row r="130" spans="1:3" ht="18" thickBot="1" x14ac:dyDescent="0.35">
      <c r="A130" s="132" t="s">
        <v>32</v>
      </c>
      <c r="B130" s="74">
        <f>B131+B132+B133</f>
        <v>0</v>
      </c>
      <c r="C130" s="67"/>
    </row>
    <row r="131" spans="1:3" x14ac:dyDescent="0.3">
      <c r="A131" s="128" t="s">
        <v>33</v>
      </c>
      <c r="B131" s="76">
        <v>0</v>
      </c>
      <c r="C131" s="70"/>
    </row>
    <row r="132" spans="1:3" x14ac:dyDescent="0.3">
      <c r="A132" s="129" t="s">
        <v>34</v>
      </c>
      <c r="B132" s="71">
        <v>0</v>
      </c>
      <c r="C132" s="64"/>
    </row>
    <row r="133" spans="1:3" ht="17.25" thickBot="1" x14ac:dyDescent="0.35">
      <c r="A133" s="135" t="s">
        <v>35</v>
      </c>
      <c r="B133" s="77">
        <v>0</v>
      </c>
      <c r="C133" s="66"/>
    </row>
    <row r="134" spans="1:3" ht="18" thickBot="1" x14ac:dyDescent="0.35">
      <c r="A134" s="132" t="s">
        <v>36</v>
      </c>
      <c r="B134" s="68">
        <f>B135+B136</f>
        <v>610.67999999999995</v>
      </c>
      <c r="C134" s="67"/>
    </row>
    <row r="135" spans="1:3" x14ac:dyDescent="0.3">
      <c r="A135" s="134" t="s">
        <v>37</v>
      </c>
      <c r="B135" s="69">
        <v>610.67999999999995</v>
      </c>
      <c r="C135" s="70"/>
    </row>
    <row r="136" spans="1:3" ht="17.25" thickBot="1" x14ac:dyDescent="0.35">
      <c r="A136" s="128" t="s">
        <v>38</v>
      </c>
      <c r="B136" s="72">
        <v>0</v>
      </c>
      <c r="C136" s="66"/>
    </row>
    <row r="137" spans="1:3" ht="18" thickBot="1" x14ac:dyDescent="0.35">
      <c r="A137" s="132" t="s">
        <v>39</v>
      </c>
      <c r="B137" s="73">
        <v>0</v>
      </c>
      <c r="C137" s="67"/>
    </row>
    <row r="138" spans="1:3" ht="18" thickBot="1" x14ac:dyDescent="0.35">
      <c r="A138" s="12" t="s">
        <v>40</v>
      </c>
      <c r="B138" s="74">
        <v>0</v>
      </c>
      <c r="C138" s="59"/>
    </row>
    <row r="139" spans="1:3" ht="18" thickBot="1" x14ac:dyDescent="0.35">
      <c r="A139" s="12" t="s">
        <v>41</v>
      </c>
      <c r="B139" s="78">
        <v>0</v>
      </c>
      <c r="C139" s="59"/>
    </row>
    <row r="140" spans="1:3" ht="18" thickBot="1" x14ac:dyDescent="0.35">
      <c r="A140" s="12" t="s">
        <v>42</v>
      </c>
      <c r="B140" s="78">
        <v>495.22</v>
      </c>
      <c r="C140" s="59"/>
    </row>
    <row r="141" spans="1:3" ht="18" thickBot="1" x14ac:dyDescent="0.35">
      <c r="A141" s="12" t="s">
        <v>43</v>
      </c>
      <c r="B141" s="78">
        <v>0</v>
      </c>
      <c r="C141" s="59"/>
    </row>
    <row r="142" spans="1:3" ht="18" thickBot="1" x14ac:dyDescent="0.35">
      <c r="A142" s="12" t="s">
        <v>44</v>
      </c>
      <c r="B142" s="68">
        <f>B143+B144</f>
        <v>1870</v>
      </c>
      <c r="C142" s="75"/>
    </row>
    <row r="143" spans="1:3" x14ac:dyDescent="0.3">
      <c r="A143" s="134" t="s">
        <v>45</v>
      </c>
      <c r="B143" s="69">
        <v>0</v>
      </c>
      <c r="C143" s="67"/>
    </row>
    <row r="144" spans="1:3" ht="17.25" thickBot="1" x14ac:dyDescent="0.35">
      <c r="A144" s="133" t="s">
        <v>46</v>
      </c>
      <c r="B144" s="79">
        <v>1870</v>
      </c>
      <c r="C144" s="80"/>
    </row>
    <row r="145" spans="1:5" ht="35.25" thickBot="1" x14ac:dyDescent="0.35">
      <c r="A145" s="81" t="s">
        <v>47</v>
      </c>
      <c r="B145" s="78">
        <f>B148</f>
        <v>0</v>
      </c>
      <c r="C145" s="59"/>
    </row>
    <row r="146" spans="1:5" ht="18" thickBot="1" x14ac:dyDescent="0.35">
      <c r="A146" s="136" t="s">
        <v>48</v>
      </c>
      <c r="B146" s="82"/>
      <c r="C146" s="59"/>
    </row>
    <row r="147" spans="1:5" ht="49.5" x14ac:dyDescent="0.3">
      <c r="A147" s="137" t="s">
        <v>49</v>
      </c>
      <c r="B147" s="76"/>
      <c r="C147" s="62"/>
    </row>
    <row r="148" spans="1:5" ht="50.25" thickBot="1" x14ac:dyDescent="0.35">
      <c r="A148" s="138" t="s">
        <v>50</v>
      </c>
      <c r="B148" s="83">
        <v>0</v>
      </c>
      <c r="C148" s="80"/>
    </row>
    <row r="149" spans="1:5" ht="18" thickBot="1" x14ac:dyDescent="0.35">
      <c r="A149" s="12" t="s">
        <v>51</v>
      </c>
      <c r="B149" s="78"/>
      <c r="C149" s="59"/>
    </row>
    <row r="150" spans="1:5" ht="35.25" thickBot="1" x14ac:dyDescent="0.35">
      <c r="A150" s="139" t="s">
        <v>52</v>
      </c>
      <c r="B150" s="78"/>
      <c r="C150" s="59"/>
    </row>
    <row r="151" spans="1:5" ht="52.5" thickBot="1" x14ac:dyDescent="0.35">
      <c r="A151" s="139" t="s">
        <v>53</v>
      </c>
      <c r="B151" s="78"/>
      <c r="C151" s="59"/>
    </row>
    <row r="152" spans="1:5" x14ac:dyDescent="0.3">
      <c r="A152" s="134" t="s">
        <v>54</v>
      </c>
      <c r="B152" s="76"/>
      <c r="C152" s="62"/>
    </row>
    <row r="153" spans="1:5" x14ac:dyDescent="0.3">
      <c r="A153" s="130" t="s">
        <v>55</v>
      </c>
      <c r="B153" s="71"/>
      <c r="C153" s="64"/>
    </row>
    <row r="154" spans="1:5" x14ac:dyDescent="0.3">
      <c r="A154" s="130" t="s">
        <v>56</v>
      </c>
      <c r="B154" s="71"/>
      <c r="C154" s="64"/>
    </row>
    <row r="155" spans="1:5" ht="33" x14ac:dyDescent="0.3">
      <c r="A155" s="137" t="s">
        <v>57</v>
      </c>
      <c r="B155" s="71"/>
      <c r="C155" s="64"/>
    </row>
    <row r="156" spans="1:5" x14ac:dyDescent="0.3">
      <c r="A156" s="130" t="s">
        <v>58</v>
      </c>
      <c r="B156" s="71"/>
      <c r="C156" s="64"/>
    </row>
    <row r="157" spans="1:5" x14ac:dyDescent="0.3">
      <c r="A157" s="128" t="s">
        <v>59</v>
      </c>
      <c r="B157" s="71"/>
      <c r="C157" s="64"/>
    </row>
    <row r="158" spans="1:5" ht="33.75" thickBot="1" x14ac:dyDescent="0.35">
      <c r="A158" s="138" t="s">
        <v>60</v>
      </c>
      <c r="B158" s="83"/>
      <c r="C158" s="80"/>
      <c r="E158" s="68"/>
    </row>
    <row r="159" spans="1:5" ht="18" thickBot="1" x14ac:dyDescent="0.35">
      <c r="A159" s="12" t="s">
        <v>61</v>
      </c>
      <c r="B159" s="84">
        <f>B161</f>
        <v>109414.94</v>
      </c>
      <c r="C159" s="75"/>
    </row>
    <row r="160" spans="1:5" ht="17.25" x14ac:dyDescent="0.3">
      <c r="A160" s="126" t="s">
        <v>62</v>
      </c>
      <c r="B160" s="69"/>
      <c r="C160" s="67"/>
    </row>
    <row r="161" spans="1:3" ht="18" thickBot="1" x14ac:dyDescent="0.35">
      <c r="A161" s="12" t="s">
        <v>63</v>
      </c>
      <c r="B161" s="68">
        <v>109414.94</v>
      </c>
      <c r="C161" s="80"/>
    </row>
    <row r="162" spans="1:3" ht="18" thickBot="1" x14ac:dyDescent="0.35">
      <c r="A162" s="12" t="s">
        <v>64</v>
      </c>
      <c r="B162" s="74"/>
      <c r="C162" s="59"/>
    </row>
    <row r="163" spans="1:3" ht="17.25" thickBot="1" x14ac:dyDescent="0.35">
      <c r="A163" s="140" t="s">
        <v>65</v>
      </c>
      <c r="B163" s="53"/>
      <c r="C163" s="85"/>
    </row>
    <row r="164" spans="1:3" ht="17.25" thickTop="1" x14ac:dyDescent="0.3"/>
    <row r="166" spans="1:3" x14ac:dyDescent="0.3">
      <c r="A166" s="51" t="s">
        <v>0</v>
      </c>
      <c r="B166" s="86"/>
    </row>
    <row r="167" spans="1:3" x14ac:dyDescent="0.3">
      <c r="A167" s="51" t="s">
        <v>1</v>
      </c>
      <c r="B167" s="86"/>
    </row>
    <row r="168" spans="1:3" x14ac:dyDescent="0.3">
      <c r="A168" s="52" t="s">
        <v>66</v>
      </c>
      <c r="B168" s="86"/>
    </row>
    <row r="169" spans="1:3" x14ac:dyDescent="0.3">
      <c r="A169" s="87"/>
      <c r="B169" s="88"/>
      <c r="C169" s="87"/>
    </row>
    <row r="170" spans="1:3" ht="17.25" x14ac:dyDescent="0.35">
      <c r="A170" s="149" t="s">
        <v>5</v>
      </c>
      <c r="B170" s="149"/>
      <c r="C170" s="149"/>
    </row>
    <row r="171" spans="1:3" ht="17.25" x14ac:dyDescent="0.35">
      <c r="A171" s="149" t="s">
        <v>67</v>
      </c>
      <c r="B171" s="149"/>
      <c r="C171" s="149"/>
    </row>
    <row r="172" spans="1:3" ht="17.25" thickBot="1" x14ac:dyDescent="0.35">
      <c r="A172" s="53"/>
      <c r="B172" s="86"/>
    </row>
    <row r="173" spans="1:3" ht="36" thickTop="1" thickBot="1" x14ac:dyDescent="0.4">
      <c r="A173" s="122" t="s">
        <v>7</v>
      </c>
      <c r="B173" s="141" t="s">
        <v>8</v>
      </c>
      <c r="C173" s="142" t="s">
        <v>9</v>
      </c>
    </row>
    <row r="174" spans="1:3" ht="18" thickTop="1" thickBot="1" x14ac:dyDescent="0.35">
      <c r="A174" s="55">
        <v>1</v>
      </c>
      <c r="B174" s="89">
        <v>2</v>
      </c>
      <c r="C174" s="90">
        <v>3</v>
      </c>
    </row>
    <row r="175" spans="1:3" ht="18" thickBot="1" x14ac:dyDescent="0.4">
      <c r="A175" s="125" t="s">
        <v>10</v>
      </c>
      <c r="B175" s="10">
        <f>B176+B180+B216+B221+B231+B236</f>
        <v>1077523.04</v>
      </c>
      <c r="C175" s="91"/>
    </row>
    <row r="176" spans="1:3" ht="18" thickBot="1" x14ac:dyDescent="0.35">
      <c r="A176" s="12" t="s">
        <v>11</v>
      </c>
      <c r="B176" s="13">
        <f>B177+B178+B179</f>
        <v>1014215.69</v>
      </c>
      <c r="C176" s="59"/>
    </row>
    <row r="177" spans="1:3" ht="17.25" x14ac:dyDescent="0.3">
      <c r="A177" s="126" t="s">
        <v>83</v>
      </c>
      <c r="B177" s="92">
        <v>822036</v>
      </c>
      <c r="C177" s="62"/>
    </row>
    <row r="178" spans="1:3" ht="17.25" x14ac:dyDescent="0.3">
      <c r="A178" s="127" t="s">
        <v>84</v>
      </c>
      <c r="B178" s="93">
        <v>173035.69</v>
      </c>
      <c r="C178" s="64"/>
    </row>
    <row r="179" spans="1:3" ht="18" thickBot="1" x14ac:dyDescent="0.35">
      <c r="A179" s="12" t="s">
        <v>85</v>
      </c>
      <c r="B179" s="94">
        <v>19144</v>
      </c>
      <c r="C179" s="66"/>
    </row>
    <row r="180" spans="1:3" ht="18" thickBot="1" x14ac:dyDescent="0.35">
      <c r="A180" s="12" t="s">
        <v>12</v>
      </c>
      <c r="B180" s="13">
        <f>B181+B192+B193+B195+B200+B204+B207+B208+B209+B210+B211+B212</f>
        <v>19889.349999999999</v>
      </c>
      <c r="C180" s="67"/>
    </row>
    <row r="181" spans="1:3" ht="18" thickBot="1" x14ac:dyDescent="0.35">
      <c r="A181" s="12" t="s">
        <v>13</v>
      </c>
      <c r="B181" s="95">
        <f>B182+B183+B184+B185+B186+B187+B188+B189+B190+B191</f>
        <v>10500.23</v>
      </c>
      <c r="C181" s="67"/>
    </row>
    <row r="182" spans="1:3" x14ac:dyDescent="0.3">
      <c r="A182" s="128" t="s">
        <v>14</v>
      </c>
      <c r="B182" s="92"/>
      <c r="C182" s="70"/>
    </row>
    <row r="183" spans="1:3" x14ac:dyDescent="0.3">
      <c r="A183" s="129" t="s">
        <v>15</v>
      </c>
      <c r="B183" s="96"/>
      <c r="C183" s="64"/>
    </row>
    <row r="184" spans="1:3" x14ac:dyDescent="0.3">
      <c r="A184" s="130" t="s">
        <v>16</v>
      </c>
      <c r="B184" s="96">
        <f>274.73-292.07</f>
        <v>-17.339999999999975</v>
      </c>
      <c r="C184" s="64"/>
    </row>
    <row r="185" spans="1:3" x14ac:dyDescent="0.3">
      <c r="A185" s="130" t="s">
        <v>17</v>
      </c>
      <c r="B185" s="96">
        <f>1055.25+7215.52</f>
        <v>8270.77</v>
      </c>
      <c r="C185" s="64"/>
    </row>
    <row r="186" spans="1:3" x14ac:dyDescent="0.3">
      <c r="A186" s="128" t="s">
        <v>18</v>
      </c>
      <c r="B186" s="96"/>
      <c r="C186" s="64"/>
    </row>
    <row r="187" spans="1:3" x14ac:dyDescent="0.3">
      <c r="A187" s="130" t="s">
        <v>19</v>
      </c>
      <c r="B187" s="96"/>
      <c r="C187" s="64"/>
    </row>
    <row r="188" spans="1:3" x14ac:dyDescent="0.3">
      <c r="A188" s="128" t="s">
        <v>20</v>
      </c>
      <c r="B188" s="96"/>
      <c r="C188" s="64"/>
    </row>
    <row r="189" spans="1:3" x14ac:dyDescent="0.3">
      <c r="A189" s="129" t="s">
        <v>21</v>
      </c>
      <c r="B189" s="96">
        <f>58.3+65.29</f>
        <v>123.59</v>
      </c>
      <c r="C189" s="64"/>
    </row>
    <row r="190" spans="1:3" x14ac:dyDescent="0.3">
      <c r="A190" s="129" t="s">
        <v>22</v>
      </c>
      <c r="B190" s="96"/>
      <c r="C190" s="64"/>
    </row>
    <row r="191" spans="1:3" ht="50.25" thickBot="1" x14ac:dyDescent="0.35">
      <c r="A191" s="131" t="s">
        <v>23</v>
      </c>
      <c r="B191" s="97">
        <f>245.28+1877.93</f>
        <v>2123.21</v>
      </c>
      <c r="C191" s="66"/>
    </row>
    <row r="192" spans="1:3" ht="18" thickBot="1" x14ac:dyDescent="0.35">
      <c r="A192" s="132" t="s">
        <v>24</v>
      </c>
      <c r="B192" s="98"/>
      <c r="C192" s="59"/>
    </row>
    <row r="193" spans="1:3" ht="18" thickBot="1" x14ac:dyDescent="0.35">
      <c r="A193" s="12" t="s">
        <v>25</v>
      </c>
      <c r="B193" s="99">
        <f>B194</f>
        <v>0</v>
      </c>
      <c r="C193" s="75"/>
    </row>
    <row r="194" spans="1:3" ht="17.25" thickBot="1" x14ac:dyDescent="0.35">
      <c r="A194" s="133" t="s">
        <v>26</v>
      </c>
      <c r="B194" s="95"/>
      <c r="C194" s="67"/>
    </row>
    <row r="195" spans="1:3" ht="18" thickBot="1" x14ac:dyDescent="0.35">
      <c r="A195" s="12" t="s">
        <v>27</v>
      </c>
      <c r="B195" s="99">
        <f>B196+B197+B199+B198</f>
        <v>6842.89</v>
      </c>
      <c r="C195" s="67"/>
    </row>
    <row r="196" spans="1:3" x14ac:dyDescent="0.3">
      <c r="A196" s="134" t="s">
        <v>28</v>
      </c>
      <c r="B196" s="100">
        <f>6021.79</f>
        <v>6021.79</v>
      </c>
      <c r="C196" s="70"/>
    </row>
    <row r="197" spans="1:3" x14ac:dyDescent="0.3">
      <c r="A197" s="128" t="s">
        <v>29</v>
      </c>
      <c r="B197" s="96">
        <v>821.1</v>
      </c>
      <c r="C197" s="64"/>
    </row>
    <row r="198" spans="1:3" x14ac:dyDescent="0.3">
      <c r="A198" s="128" t="s">
        <v>68</v>
      </c>
      <c r="B198" s="97"/>
      <c r="C198" s="66"/>
    </row>
    <row r="199" spans="1:3" ht="17.25" thickBot="1" x14ac:dyDescent="0.35">
      <c r="A199" s="135" t="s">
        <v>31</v>
      </c>
      <c r="B199" s="97"/>
      <c r="C199" s="66"/>
    </row>
    <row r="200" spans="1:3" ht="18" thickBot="1" x14ac:dyDescent="0.35">
      <c r="A200" s="132" t="s">
        <v>32</v>
      </c>
      <c r="B200" s="99">
        <f>B201+B202+B203</f>
        <v>0</v>
      </c>
      <c r="C200" s="67"/>
    </row>
    <row r="201" spans="1:3" x14ac:dyDescent="0.3">
      <c r="A201" s="128" t="s">
        <v>33</v>
      </c>
      <c r="B201" s="100"/>
      <c r="C201" s="70"/>
    </row>
    <row r="202" spans="1:3" x14ac:dyDescent="0.3">
      <c r="A202" s="129" t="s">
        <v>34</v>
      </c>
      <c r="B202" s="96"/>
      <c r="C202" s="64"/>
    </row>
    <row r="203" spans="1:3" ht="17.25" thickBot="1" x14ac:dyDescent="0.35">
      <c r="A203" s="135" t="s">
        <v>35</v>
      </c>
      <c r="B203" s="94"/>
      <c r="C203" s="66"/>
    </row>
    <row r="204" spans="1:3" ht="18" thickBot="1" x14ac:dyDescent="0.35">
      <c r="A204" s="132" t="s">
        <v>36</v>
      </c>
      <c r="B204" s="95">
        <f>B205+B206</f>
        <v>546.28</v>
      </c>
      <c r="C204" s="67"/>
    </row>
    <row r="205" spans="1:3" x14ac:dyDescent="0.3">
      <c r="A205" s="134" t="s">
        <v>37</v>
      </c>
      <c r="B205" s="92">
        <f>546.28</f>
        <v>546.28</v>
      </c>
      <c r="C205" s="70"/>
    </row>
    <row r="206" spans="1:3" ht="17.25" thickBot="1" x14ac:dyDescent="0.35">
      <c r="A206" s="128" t="s">
        <v>38</v>
      </c>
      <c r="B206" s="97"/>
      <c r="C206" s="66"/>
    </row>
    <row r="207" spans="1:3" ht="18" thickBot="1" x14ac:dyDescent="0.35">
      <c r="A207" s="132" t="s">
        <v>39</v>
      </c>
      <c r="B207" s="98">
        <v>0</v>
      </c>
      <c r="C207" s="67"/>
    </row>
    <row r="208" spans="1:3" ht="18" thickBot="1" x14ac:dyDescent="0.35">
      <c r="A208" s="12" t="s">
        <v>40</v>
      </c>
      <c r="B208" s="99"/>
      <c r="C208" s="59"/>
    </row>
    <row r="209" spans="1:3" ht="18" thickBot="1" x14ac:dyDescent="0.35">
      <c r="A209" s="12" t="s">
        <v>41</v>
      </c>
      <c r="B209" s="101"/>
      <c r="C209" s="59"/>
    </row>
    <row r="210" spans="1:3" ht="18" thickBot="1" x14ac:dyDescent="0.35">
      <c r="A210" s="12" t="s">
        <v>42</v>
      </c>
      <c r="B210" s="101"/>
      <c r="C210" s="59"/>
    </row>
    <row r="211" spans="1:3" ht="18" thickBot="1" x14ac:dyDescent="0.35">
      <c r="A211" s="12" t="s">
        <v>43</v>
      </c>
      <c r="B211" s="101"/>
      <c r="C211" s="59"/>
    </row>
    <row r="212" spans="1:3" ht="18" thickBot="1" x14ac:dyDescent="0.35">
      <c r="A212" s="12" t="s">
        <v>44</v>
      </c>
      <c r="B212" s="95">
        <f>B214</f>
        <v>1999.95</v>
      </c>
      <c r="C212" s="75"/>
    </row>
    <row r="213" spans="1:3" x14ac:dyDescent="0.3">
      <c r="A213" s="134" t="s">
        <v>45</v>
      </c>
      <c r="B213" s="92"/>
      <c r="C213" s="67"/>
    </row>
    <row r="214" spans="1:3" ht="17.25" thickBot="1" x14ac:dyDescent="0.35">
      <c r="A214" s="128" t="s">
        <v>46</v>
      </c>
      <c r="B214" s="102">
        <v>1999.95</v>
      </c>
      <c r="C214" s="80"/>
    </row>
    <row r="215" spans="1:3" ht="35.25" thickBot="1" x14ac:dyDescent="0.35">
      <c r="A215" s="103" t="s">
        <v>47</v>
      </c>
      <c r="B215" s="104">
        <f>B216</f>
        <v>0</v>
      </c>
      <c r="C215" s="105"/>
    </row>
    <row r="216" spans="1:3" ht="18" thickBot="1" x14ac:dyDescent="0.35">
      <c r="A216" s="143" t="s">
        <v>48</v>
      </c>
      <c r="B216" s="104">
        <f>B217+B218</f>
        <v>0</v>
      </c>
      <c r="C216" s="105"/>
    </row>
    <row r="217" spans="1:3" ht="49.5" x14ac:dyDescent="0.3">
      <c r="A217" s="144" t="s">
        <v>49</v>
      </c>
      <c r="B217" s="104"/>
      <c r="C217" s="106"/>
    </row>
    <row r="218" spans="1:3" ht="50.25" thickBot="1" x14ac:dyDescent="0.35">
      <c r="A218" s="145" t="s">
        <v>50</v>
      </c>
      <c r="B218" s="104"/>
      <c r="C218" s="107"/>
    </row>
    <row r="219" spans="1:3" ht="18" thickBot="1" x14ac:dyDescent="0.35">
      <c r="A219" s="12" t="s">
        <v>51</v>
      </c>
      <c r="B219" s="108">
        <f>B220</f>
        <v>0</v>
      </c>
      <c r="C219" s="59"/>
    </row>
    <row r="220" spans="1:3" ht="35.25" thickBot="1" x14ac:dyDescent="0.35">
      <c r="A220" s="139" t="s">
        <v>52</v>
      </c>
      <c r="B220" s="101">
        <v>0</v>
      </c>
      <c r="C220" s="59"/>
    </row>
    <row r="221" spans="1:3" ht="52.5" thickBot="1" x14ac:dyDescent="0.4">
      <c r="A221" s="139" t="s">
        <v>53</v>
      </c>
      <c r="B221" s="109">
        <f>B230</f>
        <v>0</v>
      </c>
      <c r="C221" s="59"/>
    </row>
    <row r="222" spans="1:3" x14ac:dyDescent="0.3">
      <c r="A222" s="134" t="s">
        <v>54</v>
      </c>
      <c r="B222" s="110"/>
      <c r="C222" s="62"/>
    </row>
    <row r="223" spans="1:3" x14ac:dyDescent="0.3">
      <c r="A223" s="130" t="s">
        <v>55</v>
      </c>
      <c r="B223" s="111"/>
      <c r="C223" s="64"/>
    </row>
    <row r="224" spans="1:3" x14ac:dyDescent="0.3">
      <c r="A224" s="130" t="s">
        <v>56</v>
      </c>
      <c r="B224" s="111"/>
      <c r="C224" s="64"/>
    </row>
    <row r="225" spans="1:3" ht="33" x14ac:dyDescent="0.3">
      <c r="A225" s="137" t="s">
        <v>57</v>
      </c>
      <c r="B225" s="111"/>
      <c r="C225" s="64"/>
    </row>
    <row r="226" spans="1:3" x14ac:dyDescent="0.3">
      <c r="A226" s="130" t="s">
        <v>58</v>
      </c>
      <c r="B226" s="111"/>
      <c r="C226" s="64"/>
    </row>
    <row r="227" spans="1:3" x14ac:dyDescent="0.3">
      <c r="A227" s="128" t="s">
        <v>59</v>
      </c>
      <c r="B227" s="111"/>
      <c r="C227" s="64"/>
    </row>
    <row r="228" spans="1:3" x14ac:dyDescent="0.3">
      <c r="A228" s="128" t="s">
        <v>69</v>
      </c>
      <c r="B228" s="112"/>
      <c r="C228" s="66"/>
    </row>
    <row r="229" spans="1:3" ht="33.75" thickBot="1" x14ac:dyDescent="0.35">
      <c r="A229" s="138" t="s">
        <v>60</v>
      </c>
      <c r="B229" s="113"/>
      <c r="C229" s="80"/>
    </row>
    <row r="230" spans="1:3" ht="49.5" x14ac:dyDescent="0.3">
      <c r="A230" s="137" t="s">
        <v>70</v>
      </c>
      <c r="B230" s="114">
        <v>0</v>
      </c>
      <c r="C230" s="75"/>
    </row>
    <row r="231" spans="1:3" ht="51.75" x14ac:dyDescent="0.35">
      <c r="A231" s="146" t="s">
        <v>71</v>
      </c>
      <c r="B231" s="115">
        <f>B232+B233+B234+B235</f>
        <v>0</v>
      </c>
      <c r="C231" s="116"/>
    </row>
    <row r="232" spans="1:3" x14ac:dyDescent="0.3">
      <c r="A232" s="147" t="s">
        <v>72</v>
      </c>
      <c r="B232" s="117"/>
      <c r="C232" s="116"/>
    </row>
    <row r="233" spans="1:3" ht="33" x14ac:dyDescent="0.3">
      <c r="A233" s="147" t="s">
        <v>73</v>
      </c>
      <c r="B233" s="117"/>
      <c r="C233" s="116"/>
    </row>
    <row r="234" spans="1:3" ht="33" x14ac:dyDescent="0.3">
      <c r="A234" s="147" t="s">
        <v>74</v>
      </c>
      <c r="B234" s="117"/>
      <c r="C234" s="116"/>
    </row>
    <row r="235" spans="1:3" x14ac:dyDescent="0.3">
      <c r="A235" s="147" t="s">
        <v>75</v>
      </c>
      <c r="B235" s="117"/>
      <c r="C235" s="116"/>
    </row>
    <row r="236" spans="1:3" ht="17.25" x14ac:dyDescent="0.3">
      <c r="A236" s="48" t="s">
        <v>61</v>
      </c>
      <c r="B236" s="49">
        <f>B237</f>
        <v>43418</v>
      </c>
      <c r="C236" s="116"/>
    </row>
    <row r="237" spans="1:3" ht="17.25" x14ac:dyDescent="0.3">
      <c r="A237" s="148" t="s">
        <v>62</v>
      </c>
      <c r="B237" s="118">
        <f>B238</f>
        <v>43418</v>
      </c>
      <c r="C237" s="75"/>
    </row>
    <row r="238" spans="1:3" ht="18" thickBot="1" x14ac:dyDescent="0.35">
      <c r="A238" s="12" t="s">
        <v>63</v>
      </c>
      <c r="B238" s="119">
        <f>33292+10126</f>
        <v>43418</v>
      </c>
      <c r="C238" s="80"/>
    </row>
    <row r="239" spans="1:3" ht="35.25" thickBot="1" x14ac:dyDescent="0.35">
      <c r="A239" s="120" t="s">
        <v>76</v>
      </c>
      <c r="B239" s="99">
        <f>B240+B241+B242</f>
        <v>0</v>
      </c>
      <c r="C239" s="59"/>
    </row>
    <row r="240" spans="1:3" ht="17.25" thickBot="1" x14ac:dyDescent="0.35">
      <c r="A240" s="140" t="s">
        <v>77</v>
      </c>
      <c r="B240" s="121"/>
      <c r="C240" s="85"/>
    </row>
    <row r="241" spans="1:3" ht="18" thickTop="1" thickBot="1" x14ac:dyDescent="0.35">
      <c r="A241" s="140" t="s">
        <v>78</v>
      </c>
      <c r="B241" s="121"/>
      <c r="C241" s="85"/>
    </row>
    <row r="242" spans="1:3" ht="18" thickTop="1" thickBot="1" x14ac:dyDescent="0.35">
      <c r="A242" s="140" t="s">
        <v>79</v>
      </c>
      <c r="B242" s="121"/>
      <c r="C242" s="85"/>
    </row>
    <row r="243" spans="1:3" ht="17.25" thickTop="1" x14ac:dyDescent="0.3"/>
    <row r="246" spans="1:3" x14ac:dyDescent="0.3">
      <c r="A246" s="1" t="s">
        <v>0</v>
      </c>
      <c r="B246" s="2"/>
      <c r="C246" s="1"/>
    </row>
    <row r="247" spans="1:3" x14ac:dyDescent="0.3">
      <c r="A247" s="1" t="s">
        <v>1</v>
      </c>
      <c r="B247" s="2"/>
      <c r="C247" s="1"/>
    </row>
    <row r="248" spans="1:3" x14ac:dyDescent="0.3">
      <c r="A248" s="1" t="s">
        <v>80</v>
      </c>
      <c r="B248" s="2"/>
      <c r="C248" s="1"/>
    </row>
    <row r="249" spans="1:3" x14ac:dyDescent="0.3">
      <c r="A249" s="3" t="s">
        <v>81</v>
      </c>
      <c r="B249" s="2"/>
      <c r="C249" s="1"/>
    </row>
    <row r="250" spans="1:3" x14ac:dyDescent="0.3">
      <c r="A250" s="4"/>
      <c r="B250" s="5"/>
      <c r="C250" s="4"/>
    </row>
    <row r="251" spans="1:3" ht="17.25" x14ac:dyDescent="0.35">
      <c r="A251" s="149" t="s">
        <v>5</v>
      </c>
      <c r="B251" s="149"/>
      <c r="C251" s="149"/>
    </row>
    <row r="252" spans="1:3" ht="17.25" x14ac:dyDescent="0.35">
      <c r="A252" s="149" t="s">
        <v>67</v>
      </c>
      <c r="B252" s="149"/>
      <c r="C252" s="149"/>
    </row>
    <row r="253" spans="1:3" ht="17.25" thickBot="1" x14ac:dyDescent="0.35">
      <c r="A253" s="6"/>
      <c r="B253" s="2"/>
      <c r="C253" s="1"/>
    </row>
    <row r="254" spans="1:3" ht="36" thickTop="1" thickBot="1" x14ac:dyDescent="0.4">
      <c r="A254" s="122" t="s">
        <v>7</v>
      </c>
      <c r="B254" s="141" t="s">
        <v>8</v>
      </c>
      <c r="C254" s="141" t="s">
        <v>82</v>
      </c>
    </row>
    <row r="255" spans="1:3" ht="18" thickTop="1" thickBot="1" x14ac:dyDescent="0.35">
      <c r="A255" s="7">
        <v>1</v>
      </c>
      <c r="B255" s="8">
        <v>2</v>
      </c>
      <c r="C255" s="9">
        <v>3</v>
      </c>
    </row>
    <row r="256" spans="1:3" ht="18" thickBot="1" x14ac:dyDescent="0.4">
      <c r="A256" s="125" t="s">
        <v>10</v>
      </c>
      <c r="B256" s="10">
        <f>B257+B261+B296+B301+B311+B316</f>
        <v>1806416.8599999999</v>
      </c>
      <c r="C256" s="11"/>
    </row>
    <row r="257" spans="1:3" ht="18" thickBot="1" x14ac:dyDescent="0.35">
      <c r="A257" s="12" t="s">
        <v>11</v>
      </c>
      <c r="B257" s="13">
        <f>B258+B259+B260</f>
        <v>1678799.17</v>
      </c>
      <c r="C257" s="14"/>
    </row>
    <row r="258" spans="1:3" ht="17.25" x14ac:dyDescent="0.3">
      <c r="A258" s="126" t="s">
        <v>83</v>
      </c>
      <c r="B258" s="15">
        <v>1320588</v>
      </c>
      <c r="C258" s="16"/>
    </row>
    <row r="259" spans="1:3" ht="17.25" x14ac:dyDescent="0.3">
      <c r="A259" s="127" t="s">
        <v>84</v>
      </c>
      <c r="B259" s="17">
        <v>328069.17</v>
      </c>
      <c r="C259" s="18"/>
    </row>
    <row r="260" spans="1:3" ht="18" thickBot="1" x14ac:dyDescent="0.35">
      <c r="A260" s="12" t="s">
        <v>85</v>
      </c>
      <c r="B260" s="19">
        <v>30142</v>
      </c>
      <c r="C260" s="20"/>
    </row>
    <row r="261" spans="1:3" ht="18" thickBot="1" x14ac:dyDescent="0.35">
      <c r="A261" s="12" t="s">
        <v>12</v>
      </c>
      <c r="B261" s="13">
        <f>B262+B273+B274+B276+B280+B284+B287+B288+B289+B290+B291+B292</f>
        <v>89092.689999999988</v>
      </c>
      <c r="C261" s="21"/>
    </row>
    <row r="262" spans="1:3" ht="18" thickBot="1" x14ac:dyDescent="0.35">
      <c r="A262" s="12" t="s">
        <v>13</v>
      </c>
      <c r="B262" s="22">
        <f>B263+B264+B265+B266+B267+B268+B269+B270+B271+B272</f>
        <v>45131.229999999996</v>
      </c>
      <c r="C262" s="21"/>
    </row>
    <row r="263" spans="1:3" x14ac:dyDescent="0.3">
      <c r="A263" s="128" t="s">
        <v>14</v>
      </c>
      <c r="B263" s="15"/>
      <c r="C263" s="23"/>
    </row>
    <row r="264" spans="1:3" x14ac:dyDescent="0.3">
      <c r="A264" s="129" t="s">
        <v>15</v>
      </c>
      <c r="B264" s="24">
        <v>740.3</v>
      </c>
      <c r="C264" s="18"/>
    </row>
    <row r="265" spans="1:3" x14ac:dyDescent="0.3">
      <c r="A265" s="130" t="s">
        <v>16</v>
      </c>
      <c r="B265" s="24">
        <v>4467.49</v>
      </c>
      <c r="C265" s="18"/>
    </row>
    <row r="266" spans="1:3" x14ac:dyDescent="0.3">
      <c r="A266" s="130" t="s">
        <v>17</v>
      </c>
      <c r="B266" s="24">
        <v>22791.85</v>
      </c>
      <c r="C266" s="18"/>
    </row>
    <row r="267" spans="1:3" x14ac:dyDescent="0.3">
      <c r="A267" s="128" t="s">
        <v>18</v>
      </c>
      <c r="B267" s="24">
        <v>286</v>
      </c>
      <c r="C267" s="18"/>
    </row>
    <row r="268" spans="1:3" x14ac:dyDescent="0.3">
      <c r="A268" s="130" t="s">
        <v>19</v>
      </c>
      <c r="B268" s="24"/>
      <c r="C268" s="18"/>
    </row>
    <row r="269" spans="1:3" x14ac:dyDescent="0.3">
      <c r="A269" s="128" t="s">
        <v>20</v>
      </c>
      <c r="B269" s="24"/>
      <c r="C269" s="18"/>
    </row>
    <row r="270" spans="1:3" x14ac:dyDescent="0.3">
      <c r="A270" s="129" t="s">
        <v>21</v>
      </c>
      <c r="B270" s="24">
        <v>372.5</v>
      </c>
      <c r="C270" s="18"/>
    </row>
    <row r="271" spans="1:3" x14ac:dyDescent="0.3">
      <c r="A271" s="129" t="s">
        <v>22</v>
      </c>
      <c r="B271" s="24">
        <v>8604.89</v>
      </c>
      <c r="C271" s="18"/>
    </row>
    <row r="272" spans="1:3" ht="50.25" thickBot="1" x14ac:dyDescent="0.35">
      <c r="A272" s="131" t="s">
        <v>23</v>
      </c>
      <c r="B272" s="25">
        <v>7868.2</v>
      </c>
      <c r="C272" s="20"/>
    </row>
    <row r="273" spans="1:3" ht="18" thickBot="1" x14ac:dyDescent="0.35">
      <c r="A273" s="132" t="s">
        <v>24</v>
      </c>
      <c r="B273" s="26"/>
      <c r="C273" s="14"/>
    </row>
    <row r="274" spans="1:3" ht="18" thickBot="1" x14ac:dyDescent="0.35">
      <c r="A274" s="12" t="s">
        <v>25</v>
      </c>
      <c r="B274" s="27">
        <f>B275</f>
        <v>32505.48</v>
      </c>
      <c r="C274" s="28"/>
    </row>
    <row r="275" spans="1:3" ht="17.25" thickBot="1" x14ac:dyDescent="0.35">
      <c r="A275" s="133" t="s">
        <v>26</v>
      </c>
      <c r="B275" s="22">
        <v>32505.48</v>
      </c>
      <c r="C275" s="21"/>
    </row>
    <row r="276" spans="1:3" ht="18" thickBot="1" x14ac:dyDescent="0.35">
      <c r="A276" s="12" t="s">
        <v>27</v>
      </c>
      <c r="B276" s="27">
        <f>B277+B278+B279</f>
        <v>9000.06</v>
      </c>
      <c r="C276" s="21"/>
    </row>
    <row r="277" spans="1:3" x14ac:dyDescent="0.3">
      <c r="A277" s="134" t="s">
        <v>28</v>
      </c>
      <c r="B277" s="29">
        <v>9000.06</v>
      </c>
      <c r="C277" s="23"/>
    </row>
    <row r="278" spans="1:3" x14ac:dyDescent="0.3">
      <c r="A278" s="128" t="s">
        <v>29</v>
      </c>
      <c r="B278" s="24">
        <v>0</v>
      </c>
      <c r="C278" s="18"/>
    </row>
    <row r="279" spans="1:3" ht="17.25" thickBot="1" x14ac:dyDescent="0.35">
      <c r="A279" s="135" t="s">
        <v>31</v>
      </c>
      <c r="B279" s="25"/>
      <c r="C279" s="20"/>
    </row>
    <row r="280" spans="1:3" ht="18" thickBot="1" x14ac:dyDescent="0.35">
      <c r="A280" s="132" t="s">
        <v>32</v>
      </c>
      <c r="B280" s="27">
        <f>B281+B282+B283</f>
        <v>0</v>
      </c>
      <c r="C280" s="21"/>
    </row>
    <row r="281" spans="1:3" x14ac:dyDescent="0.3">
      <c r="A281" s="128" t="s">
        <v>33</v>
      </c>
      <c r="B281" s="29"/>
      <c r="C281" s="23"/>
    </row>
    <row r="282" spans="1:3" x14ac:dyDescent="0.3">
      <c r="A282" s="129" t="s">
        <v>34</v>
      </c>
      <c r="B282" s="24"/>
      <c r="C282" s="18"/>
    </row>
    <row r="283" spans="1:3" ht="17.25" thickBot="1" x14ac:dyDescent="0.35">
      <c r="A283" s="135" t="s">
        <v>35</v>
      </c>
      <c r="B283" s="19"/>
      <c r="C283" s="20"/>
    </row>
    <row r="284" spans="1:3" ht="18" thickBot="1" x14ac:dyDescent="0.35">
      <c r="A284" s="132" t="s">
        <v>36</v>
      </c>
      <c r="B284" s="22">
        <f>B285+B286</f>
        <v>1615.36</v>
      </c>
      <c r="C284" s="21"/>
    </row>
    <row r="285" spans="1:3" x14ac:dyDescent="0.3">
      <c r="A285" s="134" t="s">
        <v>37</v>
      </c>
      <c r="B285" s="15">
        <v>1615.36</v>
      </c>
      <c r="C285" s="23"/>
    </row>
    <row r="286" spans="1:3" ht="17.25" thickBot="1" x14ac:dyDescent="0.35">
      <c r="A286" s="128" t="s">
        <v>38</v>
      </c>
      <c r="B286" s="25"/>
      <c r="C286" s="20"/>
    </row>
    <row r="287" spans="1:3" ht="18" thickBot="1" x14ac:dyDescent="0.35">
      <c r="A287" s="132" t="s">
        <v>39</v>
      </c>
      <c r="B287" s="26">
        <v>0</v>
      </c>
      <c r="C287" s="21"/>
    </row>
    <row r="288" spans="1:3" ht="18" thickBot="1" x14ac:dyDescent="0.35">
      <c r="A288" s="12" t="s">
        <v>40</v>
      </c>
      <c r="B288" s="27"/>
      <c r="C288" s="14"/>
    </row>
    <row r="289" spans="1:3" ht="18" thickBot="1" x14ac:dyDescent="0.35">
      <c r="A289" s="12" t="s">
        <v>41</v>
      </c>
      <c r="B289" s="30">
        <v>0</v>
      </c>
      <c r="C289" s="14"/>
    </row>
    <row r="290" spans="1:3" ht="18" thickBot="1" x14ac:dyDescent="0.35">
      <c r="A290" s="12" t="s">
        <v>42</v>
      </c>
      <c r="B290" s="30">
        <v>0</v>
      </c>
      <c r="C290" s="14"/>
    </row>
    <row r="291" spans="1:3" ht="18" thickBot="1" x14ac:dyDescent="0.35">
      <c r="A291" s="12" t="s">
        <v>43</v>
      </c>
      <c r="B291" s="30"/>
      <c r="C291" s="14"/>
    </row>
    <row r="292" spans="1:3" ht="18" thickBot="1" x14ac:dyDescent="0.35">
      <c r="A292" s="12" t="s">
        <v>44</v>
      </c>
      <c r="B292" s="22">
        <f>B294</f>
        <v>840.56</v>
      </c>
      <c r="C292" s="28"/>
    </row>
    <row r="293" spans="1:3" x14ac:dyDescent="0.3">
      <c r="A293" s="134" t="s">
        <v>45</v>
      </c>
      <c r="B293" s="15"/>
      <c r="C293" s="21"/>
    </row>
    <row r="294" spans="1:3" ht="17.25" thickBot="1" x14ac:dyDescent="0.35">
      <c r="A294" s="128" t="s">
        <v>46</v>
      </c>
      <c r="B294" s="31">
        <v>840.56</v>
      </c>
      <c r="C294" s="32"/>
    </row>
    <row r="295" spans="1:3" ht="35.25" thickBot="1" x14ac:dyDescent="0.35">
      <c r="A295" s="33" t="s">
        <v>47</v>
      </c>
      <c r="B295" s="34">
        <f>B296</f>
        <v>0</v>
      </c>
      <c r="C295" s="35"/>
    </row>
    <row r="296" spans="1:3" ht="18" thickBot="1" x14ac:dyDescent="0.35">
      <c r="A296" s="48" t="s">
        <v>48</v>
      </c>
      <c r="B296" s="34">
        <f>B297+B298</f>
        <v>0</v>
      </c>
      <c r="C296" s="35"/>
    </row>
    <row r="297" spans="1:3" ht="49.5" x14ac:dyDescent="0.3">
      <c r="A297" s="147" t="s">
        <v>49</v>
      </c>
      <c r="B297" s="34"/>
      <c r="C297" s="36"/>
    </row>
    <row r="298" spans="1:3" ht="50.25" thickBot="1" x14ac:dyDescent="0.35">
      <c r="A298" s="147" t="s">
        <v>50</v>
      </c>
      <c r="B298" s="34">
        <v>0</v>
      </c>
      <c r="C298" s="37"/>
    </row>
    <row r="299" spans="1:3" ht="18" thickBot="1" x14ac:dyDescent="0.35">
      <c r="A299" s="12" t="s">
        <v>51</v>
      </c>
      <c r="B299" s="38">
        <f>B300</f>
        <v>0</v>
      </c>
      <c r="C299" s="14"/>
    </row>
    <row r="300" spans="1:3" ht="35.25" thickBot="1" x14ac:dyDescent="0.35">
      <c r="A300" s="139" t="s">
        <v>52</v>
      </c>
      <c r="B300" s="30">
        <v>0</v>
      </c>
      <c r="C300" s="14"/>
    </row>
    <row r="301" spans="1:3" ht="52.5" thickBot="1" x14ac:dyDescent="0.4">
      <c r="A301" s="139" t="s">
        <v>53</v>
      </c>
      <c r="B301" s="39">
        <f>B310</f>
        <v>0</v>
      </c>
      <c r="C301" s="14"/>
    </row>
    <row r="302" spans="1:3" x14ac:dyDescent="0.3">
      <c r="A302" s="134" t="s">
        <v>54</v>
      </c>
      <c r="B302" s="40"/>
      <c r="C302" s="16"/>
    </row>
    <row r="303" spans="1:3" x14ac:dyDescent="0.3">
      <c r="A303" s="130" t="s">
        <v>55</v>
      </c>
      <c r="B303" s="41"/>
      <c r="C303" s="18"/>
    </row>
    <row r="304" spans="1:3" x14ac:dyDescent="0.3">
      <c r="A304" s="130" t="s">
        <v>56</v>
      </c>
      <c r="B304" s="41"/>
      <c r="C304" s="18"/>
    </row>
    <row r="305" spans="1:3" ht="33" x14ac:dyDescent="0.3">
      <c r="A305" s="137" t="s">
        <v>57</v>
      </c>
      <c r="B305" s="41"/>
      <c r="C305" s="18"/>
    </row>
    <row r="306" spans="1:3" x14ac:dyDescent="0.3">
      <c r="A306" s="130" t="s">
        <v>58</v>
      </c>
      <c r="B306" s="41"/>
      <c r="C306" s="18"/>
    </row>
    <row r="307" spans="1:3" x14ac:dyDescent="0.3">
      <c r="A307" s="128" t="s">
        <v>59</v>
      </c>
      <c r="B307" s="41"/>
      <c r="C307" s="18"/>
    </row>
    <row r="308" spans="1:3" x14ac:dyDescent="0.3">
      <c r="A308" s="128" t="s">
        <v>69</v>
      </c>
      <c r="B308" s="42"/>
      <c r="C308" s="20"/>
    </row>
    <row r="309" spans="1:3" ht="33.75" thickBot="1" x14ac:dyDescent="0.35">
      <c r="A309" s="138" t="s">
        <v>60</v>
      </c>
      <c r="B309" s="43"/>
      <c r="C309" s="32"/>
    </row>
    <row r="310" spans="1:3" ht="49.5" x14ac:dyDescent="0.3">
      <c r="A310" s="137" t="s">
        <v>70</v>
      </c>
      <c r="B310" s="44">
        <v>0</v>
      </c>
      <c r="C310" s="28"/>
    </row>
    <row r="311" spans="1:3" ht="51.75" x14ac:dyDescent="0.35">
      <c r="A311" s="146" t="s">
        <v>71</v>
      </c>
      <c r="B311" s="45">
        <f>B312+B313+B314+B315</f>
        <v>0</v>
      </c>
      <c r="C311" s="46"/>
    </row>
    <row r="312" spans="1:3" x14ac:dyDescent="0.3">
      <c r="A312" s="147" t="s">
        <v>72</v>
      </c>
      <c r="B312" s="47"/>
      <c r="C312" s="46"/>
    </row>
    <row r="313" spans="1:3" ht="33" x14ac:dyDescent="0.3">
      <c r="A313" s="147" t="s">
        <v>73</v>
      </c>
      <c r="B313" s="47"/>
      <c r="C313" s="46"/>
    </row>
    <row r="314" spans="1:3" ht="33" x14ac:dyDescent="0.3">
      <c r="A314" s="147" t="s">
        <v>74</v>
      </c>
      <c r="B314" s="47"/>
      <c r="C314" s="46"/>
    </row>
    <row r="315" spans="1:3" x14ac:dyDescent="0.3">
      <c r="A315" s="147" t="s">
        <v>75</v>
      </c>
      <c r="B315" s="47"/>
      <c r="C315" s="46"/>
    </row>
    <row r="316" spans="1:3" ht="17.25" x14ac:dyDescent="0.3">
      <c r="A316" s="48" t="s">
        <v>61</v>
      </c>
      <c r="B316" s="49">
        <f>B317</f>
        <v>38525</v>
      </c>
      <c r="C316" s="46"/>
    </row>
    <row r="317" spans="1:3" ht="17.25" x14ac:dyDescent="0.3">
      <c r="A317" s="148" t="s">
        <v>62</v>
      </c>
      <c r="B317" s="50">
        <f>B318</f>
        <v>38525</v>
      </c>
      <c r="C317" s="28"/>
    </row>
    <row r="318" spans="1:3" ht="18" thickBot="1" x14ac:dyDescent="0.35">
      <c r="A318" s="12" t="s">
        <v>63</v>
      </c>
      <c r="B318" s="22">
        <v>38525</v>
      </c>
      <c r="C318" s="32"/>
    </row>
  </sheetData>
  <mergeCells count="8">
    <mergeCell ref="A5:C5"/>
    <mergeCell ref="A6:C6"/>
    <mergeCell ref="A252:C252"/>
    <mergeCell ref="A100:C100"/>
    <mergeCell ref="A101:C101"/>
    <mergeCell ref="A170:C170"/>
    <mergeCell ref="A171:C171"/>
    <mergeCell ref="A251:C2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2023-10-02T08:11:10Z</dcterms:modified>
</cp:coreProperties>
</file>